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UZVEDELIMERNOK_MA\tuzvedelmimernoki_MSc_2025_07_30\"/>
    </mc:Choice>
  </mc:AlternateContent>
  <bookViews>
    <workbookView xWindow="0" yWindow="0" windowWidth="28800" windowHeight="11580"/>
  </bookViews>
  <sheets>
    <sheet name="Tűzvédelmimérnöki MSc" sheetId="1" r:id="rId1"/>
  </sheets>
  <definedNames>
    <definedName name="_Hlk80561143" localSheetId="0">'Tűzvédelmimérnöki MSc'!$A$18</definedName>
    <definedName name="A83.2" localSheetId="0">#REF!</definedName>
    <definedName name="A83.2">#REF!</definedName>
    <definedName name="másol">#REF!</definedName>
    <definedName name="_xlnm.Print_Area" localSheetId="0">'Tűzvédelmimérnöki MSc'!$A$1:$AC$63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4" i="1" l="1"/>
  <c r="G54" i="1"/>
  <c r="G51" i="1"/>
  <c r="K51" i="1"/>
  <c r="K53" i="1"/>
  <c r="G53" i="1"/>
  <c r="Z17" i="1" l="1"/>
  <c r="Y17" i="1"/>
  <c r="X17" i="1"/>
  <c r="Z26" i="1" l="1"/>
  <c r="Z27" i="1"/>
  <c r="Z28" i="1"/>
  <c r="Z29" i="1"/>
  <c r="Y26" i="1"/>
  <c r="Y27" i="1"/>
  <c r="Y28" i="1"/>
  <c r="Y29" i="1"/>
  <c r="X26" i="1"/>
  <c r="X27" i="1"/>
  <c r="X28" i="1"/>
  <c r="X29" i="1"/>
  <c r="Z16" i="1"/>
  <c r="Y16" i="1"/>
  <c r="X16" i="1"/>
  <c r="X31" i="1"/>
  <c r="K55" i="1" l="1"/>
  <c r="K56" i="1"/>
  <c r="G56" i="1"/>
  <c r="G55" i="1"/>
  <c r="J20" i="1" l="1"/>
  <c r="I20" i="1"/>
  <c r="H20" i="1"/>
  <c r="J32" i="1"/>
  <c r="I32" i="1"/>
  <c r="H32" i="1"/>
  <c r="F32" i="1"/>
  <c r="E32" i="1"/>
  <c r="D32" i="1"/>
  <c r="F20" i="1"/>
  <c r="E20" i="1"/>
  <c r="D20" i="1"/>
  <c r="Z23" i="1"/>
  <c r="Z24" i="1"/>
  <c r="Y23" i="1"/>
  <c r="Y24" i="1"/>
  <c r="X23" i="1"/>
  <c r="X24" i="1"/>
  <c r="Z15" i="1"/>
  <c r="Y15" i="1"/>
  <c r="X15" i="1"/>
  <c r="I36" i="1" l="1"/>
  <c r="J36" i="1"/>
  <c r="H36" i="1"/>
  <c r="D36" i="1"/>
  <c r="Z31" i="1"/>
  <c r="Y31" i="1"/>
  <c r="Z30" i="1"/>
  <c r="Y30" i="1"/>
  <c r="X30" i="1"/>
  <c r="Z25" i="1"/>
  <c r="Y25" i="1"/>
  <c r="X25" i="1"/>
  <c r="Z22" i="1"/>
  <c r="Y22" i="1"/>
  <c r="X22" i="1"/>
  <c r="Z21" i="1"/>
  <c r="Y21" i="1"/>
  <c r="X21" i="1"/>
  <c r="Z19" i="1"/>
  <c r="Z18" i="1"/>
  <c r="Z14" i="1"/>
  <c r="Z13" i="1"/>
  <c r="Z12" i="1"/>
  <c r="Z11" i="1"/>
  <c r="Y19" i="1"/>
  <c r="X19" i="1"/>
  <c r="Y18" i="1"/>
  <c r="X18" i="1"/>
  <c r="Y14" i="1"/>
  <c r="X14" i="1"/>
  <c r="Y13" i="1"/>
  <c r="X13" i="1"/>
  <c r="Y12" i="1"/>
  <c r="X12" i="1"/>
  <c r="Y11" i="1"/>
  <c r="X11" i="1"/>
  <c r="X32" i="1" l="1"/>
  <c r="Z32" i="1"/>
  <c r="Y32" i="1"/>
  <c r="X20" i="1"/>
  <c r="Z20" i="1"/>
  <c r="Y20" i="1"/>
  <c r="L36" i="1"/>
  <c r="E36" i="1" l="1"/>
  <c r="F36" i="1"/>
  <c r="Z36" i="1" l="1"/>
  <c r="W36" i="1"/>
  <c r="W58" i="1" s="1"/>
  <c r="V36" i="1"/>
  <c r="U36" i="1"/>
  <c r="U40" i="1" s="1"/>
  <c r="T36" i="1"/>
  <c r="T40" i="1" s="1"/>
  <c r="S36" i="1"/>
  <c r="S58" i="1" s="1"/>
  <c r="R36" i="1"/>
  <c r="Q36" i="1"/>
  <c r="Q40" i="1" s="1"/>
  <c r="P36" i="1"/>
  <c r="P40" i="1" s="1"/>
  <c r="O59" i="1"/>
  <c r="N36" i="1"/>
  <c r="M36" i="1"/>
  <c r="M40" i="1" s="1"/>
  <c r="L40" i="1"/>
  <c r="I40" i="1"/>
  <c r="H40" i="1"/>
  <c r="G58" i="1"/>
  <c r="Z35" i="1"/>
  <c r="Y35" i="1"/>
  <c r="X35" i="1"/>
  <c r="E40" i="1" l="1"/>
  <c r="Y40" i="1" s="1"/>
  <c r="Y36" i="1"/>
  <c r="D40" i="1"/>
  <c r="X40" i="1" s="1"/>
  <c r="X36" i="1"/>
  <c r="S55" i="1"/>
  <c r="K49" i="1"/>
  <c r="S59" i="1"/>
  <c r="S52" i="1"/>
  <c r="S57" i="1"/>
  <c r="S50" i="1"/>
  <c r="S54" i="1"/>
  <c r="K58" i="1"/>
  <c r="O49" i="1"/>
  <c r="G50" i="1"/>
  <c r="W50" i="1"/>
  <c r="O51" i="1"/>
  <c r="G52" i="1"/>
  <c r="W52" i="1"/>
  <c r="O53" i="1"/>
  <c r="W54" i="1"/>
  <c r="W55" i="1"/>
  <c r="O56" i="1"/>
  <c r="G57" i="1"/>
  <c r="W57" i="1"/>
  <c r="O58" i="1"/>
  <c r="G59" i="1"/>
  <c r="W59" i="1"/>
  <c r="S49" i="1"/>
  <c r="K50" i="1"/>
  <c r="S51" i="1"/>
  <c r="K52" i="1"/>
  <c r="S53" i="1"/>
  <c r="S56" i="1"/>
  <c r="K57" i="1"/>
  <c r="G49" i="1"/>
  <c r="W49" i="1"/>
  <c r="O50" i="1"/>
  <c r="W51" i="1"/>
  <c r="O52" i="1"/>
  <c r="W53" i="1"/>
  <c r="O54" i="1"/>
  <c r="O55" i="1"/>
  <c r="W56" i="1"/>
  <c r="O57" i="1"/>
  <c r="AA55" i="1" l="1"/>
  <c r="AA58" i="1"/>
  <c r="AA56" i="1"/>
  <c r="AA49" i="1"/>
  <c r="AA52" i="1"/>
  <c r="AA53" i="1"/>
  <c r="AA50" i="1"/>
  <c r="AA51" i="1"/>
  <c r="AA57" i="1"/>
  <c r="AA54" i="1"/>
  <c r="AA60" i="1" l="1"/>
</calcChain>
</file>

<file path=xl/sharedStrings.xml><?xml version="1.0" encoding="utf-8"?>
<sst xmlns="http://schemas.openxmlformats.org/spreadsheetml/2006/main" count="230" uniqueCount="129">
  <si>
    <t xml:space="preserve"> TANÓRA-, KREDIT- ÉS VIZSGATERV </t>
  </si>
  <si>
    <t>részidős képzésben, levelezői munkarend szerint  tanuló hallgatók részére</t>
  </si>
  <si>
    <t>tantárgy kódja</t>
  </si>
  <si>
    <t>tantárgy jellege</t>
  </si>
  <si>
    <t>tanulmányi terület/tantárgy</t>
  </si>
  <si>
    <t>félév/szemeszter</t>
  </si>
  <si>
    <t>összesen</t>
  </si>
  <si>
    <t>1.</t>
  </si>
  <si>
    <t>2.</t>
  </si>
  <si>
    <t>3.</t>
  </si>
  <si>
    <t>5.</t>
  </si>
  <si>
    <t>6.</t>
  </si>
  <si>
    <t>elm.</t>
  </si>
  <si>
    <t>gyak</t>
  </si>
  <si>
    <t>kredit</t>
  </si>
  <si>
    <t>számonkérés</t>
  </si>
  <si>
    <t>gyak.</t>
  </si>
  <si>
    <t>heti kontaktóra</t>
  </si>
  <si>
    <t>Törzsanyag</t>
  </si>
  <si>
    <t>K</t>
  </si>
  <si>
    <t>x</t>
  </si>
  <si>
    <t xml:space="preserve"> SZAKON ÖSSZESEN</t>
  </si>
  <si>
    <t>ÖSSZES TANÓRARENDI KONTAKTÓRA</t>
  </si>
  <si>
    <t>SZÁMONKÉRÉSEK ÖSSZESÍTŐ</t>
  </si>
  <si>
    <t>Aláírás (A)</t>
  </si>
  <si>
    <t>Beszámoló (B)</t>
  </si>
  <si>
    <t>Gyakorlati jegy(G)</t>
  </si>
  <si>
    <t>Gyakorlati jegy (((zárvizsga tárgy((G(Z)))</t>
  </si>
  <si>
    <t>Vizsga (K)</t>
  </si>
  <si>
    <t>Vizsga (((zárvizsga tárgy((K(Z)))</t>
  </si>
  <si>
    <t>Alapvizsga (AV)</t>
  </si>
  <si>
    <t>Komplex vizsga (KO)</t>
  </si>
  <si>
    <t>KRITÉRIUM, KÖVETELMÉNYEK</t>
  </si>
  <si>
    <t>SZÁMONKÉRÉS ÖSSZ:</t>
  </si>
  <si>
    <t>Törzsanayag összesen</t>
  </si>
  <si>
    <t>Szakmai ismeretek</t>
  </si>
  <si>
    <t>Záróvizsga tárgy(Z)</t>
  </si>
  <si>
    <t>félévi kontaktóra</t>
  </si>
  <si>
    <t>TÁRGYFELELŐS SZERVEZETI EGYSÉG</t>
  </si>
  <si>
    <t>TÁRGYFELELŐS SZEMÉLY</t>
  </si>
  <si>
    <t>Évközi értékelés  (F)</t>
  </si>
  <si>
    <t>Évközi értékelés (((zárvizsga tárgy((F(Z)))</t>
  </si>
  <si>
    <t>Tűzvédelmi mérnöki mesterképzési szak</t>
  </si>
  <si>
    <t xml:space="preserve">érvényes a 2026/27-es tanévtől </t>
  </si>
  <si>
    <t>Diplomamunka konzultáció</t>
  </si>
  <si>
    <t>Szakmai ismeretek összesen</t>
  </si>
  <si>
    <t>Diplomamunka készítése</t>
  </si>
  <si>
    <t>NKE-RTK-KVI-Tűzvédelmi Mérnöki Tanszék</t>
  </si>
  <si>
    <t>Kreditet nem képező tantárgyak</t>
  </si>
  <si>
    <t>Diplomamunka védése</t>
  </si>
  <si>
    <t>Komplex szóbeli záróvizsga</t>
  </si>
  <si>
    <t>Komplex tűzvédelmi mérnöki tervezés I.</t>
  </si>
  <si>
    <t>KV</t>
  </si>
  <si>
    <t>Szabadon választható tantárgyak</t>
  </si>
  <si>
    <t>SZV</t>
  </si>
  <si>
    <t>Dr. Rácz Sándor adjunktus</t>
  </si>
  <si>
    <t>Dr. Érces Gergő adjunktus</t>
  </si>
  <si>
    <t>Dr. habil. Vass Gyula egyetemi docens</t>
  </si>
  <si>
    <t>TANTÁRGYAT OKTATÓ</t>
  </si>
  <si>
    <t>Dr. Pántya Péter egyetemi docens</t>
  </si>
  <si>
    <t>Szabadon választható</t>
  </si>
  <si>
    <t>Szakmai gyakorlat</t>
  </si>
  <si>
    <t>Okos városok tűzvédelme a várostervezés szempontjából</t>
  </si>
  <si>
    <t>NKE-RTK-KVI-Tűzvédelmi Műszaki Tanszék</t>
  </si>
  <si>
    <t xml:space="preserve">Kockázat és sebezhetőség a természeti környezet és az épített környezet határán </t>
  </si>
  <si>
    <t>Kivitelezési tevékenység tűzvédelme és műszaki koordinációja</t>
  </si>
  <si>
    <t>Dr. Varga Ferenc egyetemi docens</t>
  </si>
  <si>
    <t>Tűzvédelmi mérnöki kommunikáció és vizualizáció</t>
  </si>
  <si>
    <t>NKE-RTK-KVI- Katasztrófavédelmi Műveleti Tanszék</t>
  </si>
  <si>
    <t>Dr. Ambrusz József egyetemi docens</t>
  </si>
  <si>
    <t>Veszélyes technológiák tűzvédelme</t>
  </si>
  <si>
    <t>Dr. Vass Gyula; Dr. Kátai-Urbán Lajos; Dr. Almási Csaba;</t>
  </si>
  <si>
    <t>Tűzesetek adatvezérelt kezelése a tűzvizsgálatban</t>
  </si>
  <si>
    <t>Komplex tűzvédelmi mérnöki tervezés II.</t>
  </si>
  <si>
    <t>NKE-RTK-KVI-Tűzvédelmi és Mentésirányítási Tanszék</t>
  </si>
  <si>
    <t>NKE-RTK-Idegennyelvi és Szaknyelvi Lektorátus</t>
  </si>
  <si>
    <t>Teljesítmény-alapú tűzvédelmi tervezés</t>
  </si>
  <si>
    <t>Tűzvédelmi mérnöki kutatás módszertan</t>
  </si>
  <si>
    <t>BIM módszertan tűzvédelmi alkalmazása</t>
  </si>
  <si>
    <t>Adatelemzés és minta felismerés M.I. alkalmazás</t>
  </si>
  <si>
    <t>Prof. Dr. Restás Ágoston egyetemi tanár</t>
  </si>
  <si>
    <t>Dr. Dobor József egyetemi docens</t>
  </si>
  <si>
    <t>VTMKTM11</t>
  </si>
  <si>
    <t>VTMKTM12</t>
  </si>
  <si>
    <t>VTMTM12</t>
  </si>
  <si>
    <t>VTMKTM13</t>
  </si>
  <si>
    <t>VTMKTM21</t>
  </si>
  <si>
    <t>VTMTM21</t>
  </si>
  <si>
    <t>VTMSTM11</t>
  </si>
  <si>
    <t>VTMSTM12</t>
  </si>
  <si>
    <t>VKMTM16</t>
  </si>
  <si>
    <t>VTMKTM22</t>
  </si>
  <si>
    <t>VTMKTM23</t>
  </si>
  <si>
    <t>VTMKTM24</t>
  </si>
  <si>
    <t>VTMKTM25</t>
  </si>
  <si>
    <t>VIBTM24</t>
  </si>
  <si>
    <t>VTMKTM92</t>
  </si>
  <si>
    <t>VTMKTM94</t>
  </si>
  <si>
    <t>VTMKTM96</t>
  </si>
  <si>
    <t>VTMKTM97</t>
  </si>
  <si>
    <t>VTMKTM98</t>
  </si>
  <si>
    <t>Tűzvédelmi labor: anyagok tűzeseti viselkedése</t>
  </si>
  <si>
    <t xml:space="preserve">Tűzvédelmi mérnöki közgazdasági ismeretek </t>
  </si>
  <si>
    <t xml:space="preserve">Alternatív energiaforrások kutatása </t>
  </si>
  <si>
    <t>VTMTM39</t>
  </si>
  <si>
    <t>VTMTM49</t>
  </si>
  <si>
    <t>NKE-RTK-KVI-Iparbiztonsági Tanszék</t>
  </si>
  <si>
    <t>KK</t>
  </si>
  <si>
    <t>GY</t>
  </si>
  <si>
    <t>ÉÉ</t>
  </si>
  <si>
    <t>Dr. Borszéki Judit adjunktus</t>
  </si>
  <si>
    <t xml:space="preserve">Innovatív energiaforrások kutatása  </t>
  </si>
  <si>
    <t>GY(Z)</t>
  </si>
  <si>
    <t>K(Z)</t>
  </si>
  <si>
    <t>Idegennyelvi ismeretek</t>
  </si>
  <si>
    <t xml:space="preserve">Dr. Rácz Sándor; Dr. Varga Ferenc; Dr. Érces Gergő; </t>
  </si>
  <si>
    <t>Dr. Érces Gergő; Gyöngyössy Éva; Tóth Pataki Zsófia;</t>
  </si>
  <si>
    <t>Dr.  Érces  Gergő; Dr. Vass Gyula; Dr. Varga Ferenc;</t>
  </si>
  <si>
    <t>Dr. Érces  Gergő; Dr. Vass Gyula; Dr. Varga Ferenc;</t>
  </si>
  <si>
    <t xml:space="preserve">Dr.  Érces Gergő; Dr. Bodnár László; </t>
  </si>
  <si>
    <t>Dr.  Érces  Gergő; Dr. Varga Ferenc;  Tóth Pataki Zsófia;</t>
  </si>
  <si>
    <t xml:space="preserve">Dr. Ambrusz József; Dr.  Érces  Gergő; Dr. Varga Ferenc; </t>
  </si>
  <si>
    <t>Dr.  Érces  Gergő; Tóth Pataki Zsófia;</t>
  </si>
  <si>
    <t>BME dr. Majorosné dr. Lublóy Éva Eszter, dr.Hlaviczka Viktor</t>
  </si>
  <si>
    <t>BME dr. Majorosné dr. Lublóy Éva Eszter, dr. Hlaviczka Viktor</t>
  </si>
  <si>
    <t>BME dr. Nagy Balázs, dr. Majorosné dr. Lublóy Éva Eszter</t>
  </si>
  <si>
    <t>BME dr. Majorosné dr. Lublóy Éva Eszter</t>
  </si>
  <si>
    <t>BME dr. Majorosné dr. Lublóy Éva Eszter, dr. Biró András</t>
  </si>
  <si>
    <t>BME dr. Barsi Árpád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</si>
</sst>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0"/>
      <name val="Arial Narrow"/>
      <charset val="238"/>
    </font>
    <font>
      <sz val="10"/>
      <name val="Arial CE"/>
      <charset val="238"/>
    </font>
    <font>
      <sz val="13"/>
      <name val="Arial CE"/>
      <charset val="238"/>
    </font>
    <font>
      <sz val="12"/>
      <name val="Arial Narrow"/>
      <family val="2"/>
      <charset val="238"/>
    </font>
    <font>
      <sz val="11"/>
      <name val="Arial CE"/>
      <family val="2"/>
      <charset val="238"/>
    </font>
    <font>
      <b/>
      <sz val="12"/>
      <name val="Calibri"/>
      <family val="2"/>
      <charset val="238"/>
    </font>
    <font>
      <b/>
      <sz val="18"/>
      <name val="Calibri"/>
      <family val="2"/>
      <charset val="238"/>
    </font>
    <font>
      <sz val="10"/>
      <name val="Calibri"/>
      <family val="2"/>
      <charset val="238"/>
    </font>
    <font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4"/>
      <name val="Calibri"/>
      <family val="2"/>
      <charset val="238"/>
    </font>
    <font>
      <b/>
      <sz val="10"/>
      <name val="Calibri"/>
      <family val="2"/>
      <charset val="238"/>
    </font>
    <font>
      <b/>
      <sz val="13"/>
      <name val="Calibri"/>
      <family val="2"/>
      <charset val="238"/>
    </font>
    <font>
      <sz val="13"/>
      <name val="Calibri"/>
      <family val="2"/>
      <charset val="238"/>
    </font>
    <font>
      <sz val="11"/>
      <name val="Calibri"/>
      <family val="2"/>
      <charset val="238"/>
    </font>
    <font>
      <sz val="12"/>
      <name val="Calibri"/>
      <family val="2"/>
      <charset val="238"/>
    </font>
    <font>
      <sz val="13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12"/>
      <name val="Calibri"/>
      <family val="2"/>
      <charset val="238"/>
      <scheme val="minor"/>
    </font>
    <font>
      <sz val="10"/>
      <name val="Verdana"/>
      <family val="2"/>
      <charset val="238"/>
    </font>
    <font>
      <b/>
      <sz val="12"/>
      <name val="Verdana"/>
      <family val="2"/>
      <charset val="238"/>
    </font>
    <font>
      <sz val="12"/>
      <name val="Verdana"/>
      <family val="2"/>
      <charset val="238"/>
    </font>
    <font>
      <sz val="14"/>
      <name val="Verdana"/>
      <family val="2"/>
      <charset val="238"/>
    </font>
    <font>
      <b/>
      <sz val="18"/>
      <name val="Verdana"/>
      <family val="2"/>
      <charset val="238"/>
    </font>
    <font>
      <b/>
      <sz val="16"/>
      <name val="Verdana"/>
      <family val="2"/>
      <charset val="238"/>
    </font>
    <font>
      <sz val="14"/>
      <color rgb="FF00B050"/>
      <name val="Verdana"/>
      <family val="2"/>
      <charset val="238"/>
    </font>
    <font>
      <sz val="14"/>
      <color rgb="FF00B0F0"/>
      <name val="Verdana"/>
      <family val="2"/>
      <charset val="238"/>
    </font>
    <font>
      <b/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2"/>
      <color theme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indexed="42"/>
        <bgColor indexed="41"/>
      </patternFill>
    </fill>
  </fills>
  <borders count="8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75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7" fillId="2" borderId="0" xfId="1" applyFont="1" applyFill="1"/>
    <xf numFmtId="0" fontId="7" fillId="0" borderId="0" xfId="1" applyFont="1"/>
    <xf numFmtId="0" fontId="7" fillId="2" borderId="1" xfId="1" applyFont="1" applyFill="1" applyBorder="1"/>
    <xf numFmtId="0" fontId="11" fillId="2" borderId="17" xfId="1" applyFont="1" applyFill="1" applyBorder="1" applyAlignment="1">
      <alignment horizontal="center" vertical="center"/>
    </xf>
    <xf numFmtId="0" fontId="11" fillId="2" borderId="21" xfId="1" applyFont="1" applyFill="1" applyBorder="1" applyAlignment="1">
      <alignment horizontal="center" vertical="center"/>
    </xf>
    <xf numFmtId="0" fontId="11" fillId="2" borderId="25" xfId="1" applyFont="1" applyFill="1" applyBorder="1" applyAlignment="1">
      <alignment horizontal="center" textRotation="90" wrapText="1"/>
    </xf>
    <xf numFmtId="0" fontId="12" fillId="2" borderId="29" xfId="1" applyFont="1" applyFill="1" applyBorder="1" applyAlignment="1">
      <alignment horizontal="center"/>
    </xf>
    <xf numFmtId="0" fontId="13" fillId="2" borderId="11" xfId="1" applyFont="1" applyFill="1" applyBorder="1"/>
    <xf numFmtId="0" fontId="12" fillId="2" borderId="16" xfId="1" applyFont="1" applyFill="1" applyBorder="1" applyAlignment="1">
      <alignment horizontal="center"/>
    </xf>
    <xf numFmtId="0" fontId="13" fillId="2" borderId="32" xfId="1" applyFont="1" applyFill="1" applyBorder="1"/>
    <xf numFmtId="0" fontId="13" fillId="2" borderId="31" xfId="1" applyFont="1" applyFill="1" applyBorder="1"/>
    <xf numFmtId="1" fontId="15" fillId="2" borderId="33" xfId="1" applyNumberFormat="1" applyFont="1" applyFill="1" applyBorder="1" applyAlignment="1">
      <alignment horizontal="center"/>
    </xf>
    <xf numFmtId="0" fontId="16" fillId="0" borderId="0" xfId="1" applyFont="1"/>
    <xf numFmtId="0" fontId="7" fillId="2" borderId="55" xfId="1" applyFont="1" applyFill="1" applyBorder="1"/>
    <xf numFmtId="0" fontId="7" fillId="2" borderId="36" xfId="1" applyFont="1" applyFill="1" applyBorder="1"/>
    <xf numFmtId="0" fontId="15" fillId="2" borderId="21" xfId="1" applyFont="1" applyFill="1" applyBorder="1" applyAlignment="1">
      <alignment horizontal="center"/>
    </xf>
    <xf numFmtId="0" fontId="14" fillId="2" borderId="18" xfId="1" applyFont="1" applyFill="1" applyBorder="1" applyAlignment="1">
      <alignment horizontal="center"/>
    </xf>
    <xf numFmtId="0" fontId="15" fillId="2" borderId="18" xfId="1" applyFont="1" applyFill="1" applyBorder="1"/>
    <xf numFmtId="1" fontId="15" fillId="2" borderId="20" xfId="1" applyNumberFormat="1" applyFont="1" applyFill="1" applyBorder="1" applyAlignment="1">
      <alignment horizontal="center"/>
    </xf>
    <xf numFmtId="1" fontId="15" fillId="2" borderId="36" xfId="1" applyNumberFormat="1" applyFont="1" applyFill="1" applyBorder="1" applyAlignment="1">
      <alignment horizontal="center"/>
    </xf>
    <xf numFmtId="1" fontId="15" fillId="2" borderId="19" xfId="1" applyNumberFormat="1" applyFont="1" applyFill="1" applyBorder="1" applyAlignment="1">
      <alignment horizontal="center"/>
    </xf>
    <xf numFmtId="0" fontId="7" fillId="2" borderId="33" xfId="1" applyFont="1" applyFill="1" applyBorder="1"/>
    <xf numFmtId="0" fontId="14" fillId="2" borderId="18" xfId="1" applyFont="1" applyFill="1" applyBorder="1"/>
    <xf numFmtId="0" fontId="15" fillId="2" borderId="57" xfId="1" applyFont="1" applyFill="1" applyBorder="1"/>
    <xf numFmtId="0" fontId="7" fillId="2" borderId="20" xfId="1" applyFont="1" applyFill="1" applyBorder="1"/>
    <xf numFmtId="0" fontId="7" fillId="2" borderId="58" xfId="1" applyFont="1" applyFill="1" applyBorder="1"/>
    <xf numFmtId="0" fontId="7" fillId="2" borderId="62" xfId="1" applyFont="1" applyFill="1" applyBorder="1"/>
    <xf numFmtId="0" fontId="15" fillId="0" borderId="18" xfId="1" applyFont="1" applyBorder="1"/>
    <xf numFmtId="0" fontId="13" fillId="4" borderId="31" xfId="1" applyFont="1" applyFill="1" applyBorder="1"/>
    <xf numFmtId="0" fontId="15" fillId="4" borderId="66" xfId="1" applyFont="1" applyFill="1" applyBorder="1"/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center" vertical="center"/>
    </xf>
    <xf numFmtId="0" fontId="15" fillId="4" borderId="66" xfId="1" applyFont="1" applyFill="1" applyBorder="1" applyAlignment="1">
      <alignment wrapText="1"/>
    </xf>
    <xf numFmtId="0" fontId="15" fillId="0" borderId="18" xfId="1" applyFont="1" applyBorder="1" applyAlignment="1">
      <alignment wrapText="1"/>
    </xf>
    <xf numFmtId="0" fontId="15" fillId="7" borderId="18" xfId="1" applyFont="1" applyFill="1" applyBorder="1"/>
    <xf numFmtId="1" fontId="15" fillId="7" borderId="18" xfId="1" applyNumberFormat="1" applyFont="1" applyFill="1" applyBorder="1" applyAlignment="1" applyProtection="1">
      <alignment horizontal="center"/>
      <protection locked="0"/>
    </xf>
    <xf numFmtId="1" fontId="15" fillId="7" borderId="17" xfId="1" applyNumberFormat="1" applyFont="1" applyFill="1" applyBorder="1" applyAlignment="1" applyProtection="1">
      <alignment horizontal="center"/>
      <protection locked="0"/>
    </xf>
    <xf numFmtId="0" fontId="1" fillId="7" borderId="0" xfId="1" applyFill="1"/>
    <xf numFmtId="0" fontId="7" fillId="7" borderId="18" xfId="0" applyFont="1" applyFill="1" applyBorder="1" applyAlignment="1">
      <alignment horizontal="left" vertical="center" wrapText="1"/>
    </xf>
    <xf numFmtId="0" fontId="7" fillId="7" borderId="18" xfId="1" applyFont="1" applyFill="1" applyBorder="1"/>
    <xf numFmtId="0" fontId="19" fillId="0" borderId="0" xfId="1" applyFont="1"/>
    <xf numFmtId="1" fontId="7" fillId="2" borderId="20" xfId="1" applyNumberFormat="1" applyFont="1" applyFill="1" applyBorder="1"/>
    <xf numFmtId="0" fontId="7" fillId="2" borderId="80" xfId="1" applyFont="1" applyFill="1" applyBorder="1"/>
    <xf numFmtId="0" fontId="23" fillId="0" borderId="0" xfId="1" applyFont="1" applyAlignment="1">
      <alignment horizontal="center" vertical="center"/>
    </xf>
    <xf numFmtId="0" fontId="23" fillId="0" borderId="0" xfId="1" applyFont="1" applyAlignment="1" applyProtection="1">
      <alignment horizontal="center" vertical="center"/>
      <protection locked="0"/>
    </xf>
    <xf numFmtId="0" fontId="24" fillId="0" borderId="0" xfId="1" applyFont="1" applyAlignment="1" applyProtection="1">
      <alignment horizontal="center" vertical="center"/>
      <protection locked="0"/>
    </xf>
    <xf numFmtId="0" fontId="25" fillId="0" borderId="34" xfId="1" applyFont="1" applyBorder="1"/>
    <xf numFmtId="0" fontId="22" fillId="0" borderId="34" xfId="1" applyFont="1" applyBorder="1"/>
    <xf numFmtId="0" fontId="26" fillId="7" borderId="56" xfId="1" applyFont="1" applyFill="1" applyBorder="1"/>
    <xf numFmtId="1" fontId="21" fillId="8" borderId="0" xfId="1" applyNumberFormat="1" applyFont="1" applyFill="1" applyAlignment="1">
      <alignment horizontal="center" vertical="center" shrinkToFit="1"/>
    </xf>
    <xf numFmtId="1" fontId="20" fillId="8" borderId="0" xfId="1" applyNumberFormat="1" applyFont="1" applyFill="1" applyAlignment="1">
      <alignment horizontal="center"/>
    </xf>
    <xf numFmtId="0" fontId="20" fillId="8" borderId="0" xfId="1" applyFont="1" applyFill="1"/>
    <xf numFmtId="0" fontId="7" fillId="0" borderId="0" xfId="1" applyFont="1" applyAlignment="1">
      <alignment wrapText="1"/>
    </xf>
    <xf numFmtId="0" fontId="15" fillId="7" borderId="18" xfId="1" applyFont="1" applyFill="1" applyBorder="1" applyAlignment="1">
      <alignment wrapText="1"/>
    </xf>
    <xf numFmtId="0" fontId="1" fillId="0" borderId="0" xfId="1" applyAlignment="1">
      <alignment wrapText="1"/>
    </xf>
    <xf numFmtId="0" fontId="18" fillId="0" borderId="18" xfId="1" applyFont="1" applyBorder="1" applyAlignment="1">
      <alignment wrapText="1"/>
    </xf>
    <xf numFmtId="0" fontId="18" fillId="0" borderId="0" xfId="0" applyFont="1" applyAlignment="1">
      <alignment vertical="center"/>
    </xf>
    <xf numFmtId="0" fontId="15" fillId="7" borderId="21" xfId="1" applyFont="1" applyFill="1" applyBorder="1" applyAlignment="1">
      <alignment horizontal="left" vertical="center" wrapText="1"/>
    </xf>
    <xf numFmtId="0" fontId="18" fillId="0" borderId="21" xfId="0" applyFont="1" applyBorder="1"/>
    <xf numFmtId="0" fontId="18" fillId="0" borderId="18" xfId="2" applyFont="1" applyBorder="1" applyAlignment="1">
      <alignment horizontal="center"/>
    </xf>
    <xf numFmtId="0" fontId="18" fillId="0" borderId="33" xfId="2" applyFont="1" applyBorder="1" applyAlignment="1">
      <alignment horizontal="center"/>
    </xf>
    <xf numFmtId="0" fontId="28" fillId="0" borderId="21" xfId="0" applyFont="1" applyBorder="1"/>
    <xf numFmtId="0" fontId="18" fillId="0" borderId="17" xfId="1" applyFont="1" applyBorder="1" applyAlignment="1" applyProtection="1">
      <alignment horizontal="center" vertical="center"/>
      <protection locked="0"/>
    </xf>
    <xf numFmtId="0" fontId="18" fillId="0" borderId="18" xfId="1" applyFont="1" applyBorder="1" applyAlignment="1" applyProtection="1">
      <alignment horizontal="center" vertical="center"/>
      <protection locked="0"/>
    </xf>
    <xf numFmtId="1" fontId="18" fillId="0" borderId="18" xfId="3" applyNumberFormat="1" applyFont="1" applyBorder="1" applyAlignment="1">
      <alignment horizontal="center" vertical="center"/>
    </xf>
    <xf numFmtId="0" fontId="18" fillId="0" borderId="18" xfId="3" applyFont="1" applyBorder="1" applyAlignment="1">
      <alignment horizontal="center" vertical="center" shrinkToFit="1"/>
    </xf>
    <xf numFmtId="0" fontId="18" fillId="0" borderId="19" xfId="1" applyFont="1" applyBorder="1" applyAlignment="1" applyProtection="1">
      <alignment horizontal="center" vertical="center"/>
      <protection locked="0"/>
    </xf>
    <xf numFmtId="0" fontId="18" fillId="2" borderId="20" xfId="1" applyFont="1" applyFill="1" applyBorder="1" applyAlignment="1">
      <alignment horizontal="center" vertical="center" shrinkToFit="1"/>
    </xf>
    <xf numFmtId="0" fontId="18" fillId="0" borderId="18" xfId="1" applyFont="1" applyBorder="1"/>
    <xf numFmtId="0" fontId="18" fillId="2" borderId="18" xfId="1" applyFont="1" applyFill="1" applyBorder="1" applyAlignment="1">
      <alignment horizontal="center" vertical="center" shrinkToFit="1"/>
    </xf>
    <xf numFmtId="0" fontId="18" fillId="7" borderId="18" xfId="1" applyFont="1" applyFill="1" applyBorder="1" applyAlignment="1">
      <alignment wrapText="1"/>
    </xf>
    <xf numFmtId="0" fontId="29" fillId="5" borderId="35" xfId="2" applyFont="1" applyFill="1" applyBorder="1" applyAlignment="1">
      <alignment horizontal="center"/>
    </xf>
    <xf numFmtId="0" fontId="18" fillId="4" borderId="18" xfId="2" applyFont="1" applyFill="1" applyBorder="1" applyAlignment="1">
      <alignment horizontal="center"/>
    </xf>
    <xf numFmtId="0" fontId="29" fillId="4" borderId="36" xfId="2" applyFont="1" applyFill="1" applyBorder="1" applyAlignment="1">
      <alignment horizontal="center"/>
    </xf>
    <xf numFmtId="0" fontId="27" fillId="4" borderId="20" xfId="1" applyFont="1" applyFill="1" applyBorder="1" applyAlignment="1">
      <alignment horizontal="center" vertical="center" shrinkToFit="1"/>
    </xf>
    <xf numFmtId="0" fontId="18" fillId="4" borderId="18" xfId="1" applyFont="1" applyFill="1" applyBorder="1"/>
    <xf numFmtId="0" fontId="18" fillId="4" borderId="18" xfId="1" applyFont="1" applyFill="1" applyBorder="1" applyAlignment="1">
      <alignment wrapText="1"/>
    </xf>
    <xf numFmtId="1" fontId="18" fillId="0" borderId="17" xfId="1" applyNumberFormat="1" applyFont="1" applyBorder="1" applyAlignment="1" applyProtection="1">
      <alignment horizontal="center" vertical="center"/>
      <protection locked="0"/>
    </xf>
    <xf numFmtId="1" fontId="18" fillId="0" borderId="18" xfId="1" applyNumberFormat="1" applyFont="1" applyBorder="1" applyAlignment="1" applyProtection="1">
      <alignment horizontal="center" vertical="center"/>
      <protection locked="0"/>
    </xf>
    <xf numFmtId="0" fontId="18" fillId="7" borderId="18" xfId="1" applyFont="1" applyFill="1" applyBorder="1"/>
    <xf numFmtId="0" fontId="18" fillId="7" borderId="81" xfId="1" applyFont="1" applyFill="1" applyBorder="1" applyAlignment="1" applyProtection="1">
      <alignment horizontal="left"/>
      <protection locked="0"/>
    </xf>
    <xf numFmtId="0" fontId="18" fillId="8" borderId="82" xfId="1" applyFont="1" applyFill="1" applyBorder="1" applyAlignment="1">
      <alignment horizontal="center"/>
    </xf>
    <xf numFmtId="1" fontId="18" fillId="7" borderId="33" xfId="1" applyNumberFormat="1" applyFont="1" applyFill="1" applyBorder="1" applyAlignment="1" applyProtection="1">
      <alignment horizontal="center" vertical="center"/>
      <protection locked="0"/>
    </xf>
    <xf numFmtId="1" fontId="18" fillId="7" borderId="18" xfId="1" applyNumberFormat="1" applyFont="1" applyFill="1" applyBorder="1" applyAlignment="1" applyProtection="1">
      <alignment horizontal="center" vertical="center"/>
      <protection locked="0"/>
    </xf>
    <xf numFmtId="0" fontId="18" fillId="7" borderId="18" xfId="1" applyFont="1" applyFill="1" applyBorder="1" applyAlignment="1" applyProtection="1">
      <alignment horizontal="center" vertical="center"/>
      <protection locked="0"/>
    </xf>
    <xf numFmtId="1" fontId="18" fillId="7" borderId="17" xfId="1" applyNumberFormat="1" applyFont="1" applyFill="1" applyBorder="1" applyAlignment="1" applyProtection="1">
      <alignment horizontal="center" vertical="center"/>
      <protection locked="0"/>
    </xf>
    <xf numFmtId="0" fontId="18" fillId="7" borderId="20" xfId="1" applyFont="1" applyFill="1" applyBorder="1" applyAlignment="1">
      <alignment horizontal="center" vertical="center" shrinkToFit="1"/>
    </xf>
    <xf numFmtId="0" fontId="18" fillId="0" borderId="81" xfId="1" applyFont="1" applyBorder="1" applyAlignment="1" applyProtection="1">
      <alignment horizontal="left"/>
      <protection locked="0"/>
    </xf>
    <xf numFmtId="1" fontId="18" fillId="0" borderId="33" xfId="1" applyNumberFormat="1" applyFont="1" applyBorder="1" applyAlignment="1" applyProtection="1">
      <alignment horizontal="center" vertical="center"/>
      <protection locked="0"/>
    </xf>
    <xf numFmtId="0" fontId="29" fillId="5" borderId="39" xfId="1" applyFont="1" applyFill="1" applyBorder="1" applyAlignment="1">
      <alignment horizontal="center"/>
    </xf>
    <xf numFmtId="0" fontId="18" fillId="7" borderId="21" xfId="1" applyFont="1" applyFill="1" applyBorder="1" applyAlignment="1">
      <alignment horizontal="left" vertical="center" wrapText="1"/>
    </xf>
    <xf numFmtId="0" fontId="18" fillId="2" borderId="18" xfId="1" applyFont="1" applyFill="1" applyBorder="1" applyAlignment="1">
      <alignment horizontal="center"/>
    </xf>
    <xf numFmtId="0" fontId="18" fillId="0" borderId="0" xfId="1" applyFont="1"/>
    <xf numFmtId="0" fontId="27" fillId="9" borderId="83" xfId="1" applyFont="1" applyFill="1" applyBorder="1" applyAlignment="1">
      <alignment horizontal="center"/>
    </xf>
    <xf numFmtId="0" fontId="18" fillId="5" borderId="21" xfId="1" applyFont="1" applyFill="1" applyBorder="1"/>
    <xf numFmtId="0" fontId="18" fillId="5" borderId="36" xfId="2" applyFont="1" applyFill="1" applyBorder="1" applyAlignment="1">
      <alignment horizontal="center"/>
    </xf>
    <xf numFmtId="0" fontId="27" fillId="5" borderId="20" xfId="1" applyFont="1" applyFill="1" applyBorder="1" applyAlignment="1">
      <alignment horizontal="center" vertical="center" shrinkToFit="1"/>
    </xf>
    <xf numFmtId="0" fontId="18" fillId="5" borderId="18" xfId="1" applyFont="1" applyFill="1" applyBorder="1"/>
    <xf numFmtId="0" fontId="18" fillId="5" borderId="18" xfId="1" applyFont="1" applyFill="1" applyBorder="1" applyAlignment="1">
      <alignment wrapText="1"/>
    </xf>
    <xf numFmtId="0" fontId="18" fillId="4" borderId="21" xfId="1" applyFont="1" applyFill="1" applyBorder="1"/>
    <xf numFmtId="0" fontId="18" fillId="0" borderId="18" xfId="3" applyFont="1" applyBorder="1" applyAlignment="1">
      <alignment horizontal="center" vertical="center"/>
    </xf>
    <xf numFmtId="0" fontId="30" fillId="0" borderId="36" xfId="1" applyFont="1" applyBorder="1"/>
    <xf numFmtId="0" fontId="18" fillId="5" borderId="81" xfId="1" applyFont="1" applyFill="1" applyBorder="1" applyAlignment="1" applyProtection="1">
      <alignment horizontal="center"/>
      <protection locked="0"/>
    </xf>
    <xf numFmtId="0" fontId="18" fillId="6" borderId="82" xfId="1" applyFont="1" applyFill="1" applyBorder="1" applyAlignment="1">
      <alignment horizontal="center"/>
    </xf>
    <xf numFmtId="0" fontId="18" fillId="7" borderId="18" xfId="3" applyFont="1" applyFill="1" applyBorder="1" applyAlignment="1">
      <alignment horizontal="center" vertical="center"/>
    </xf>
    <xf numFmtId="0" fontId="18" fillId="3" borderId="37" xfId="1" applyFont="1" applyFill="1" applyBorder="1" applyAlignment="1">
      <alignment horizontal="center"/>
    </xf>
    <xf numFmtId="0" fontId="18" fillId="3" borderId="38" xfId="1" applyFont="1" applyFill="1" applyBorder="1"/>
    <xf numFmtId="0" fontId="18" fillId="3" borderId="43" xfId="1" applyFont="1" applyFill="1" applyBorder="1" applyAlignment="1">
      <alignment horizontal="center"/>
    </xf>
    <xf numFmtId="0" fontId="18" fillId="7" borderId="18" xfId="0" applyFont="1" applyFill="1" applyBorder="1" applyAlignment="1">
      <alignment horizontal="left" vertical="center" wrapText="1"/>
    </xf>
    <xf numFmtId="0" fontId="18" fillId="7" borderId="20" xfId="1" applyFont="1" applyFill="1" applyBorder="1"/>
    <xf numFmtId="0" fontId="18" fillId="7" borderId="18" xfId="0" applyFont="1" applyFill="1" applyBorder="1" applyAlignment="1">
      <alignment horizontal="center" vertical="center" wrapText="1"/>
    </xf>
    <xf numFmtId="0" fontId="18" fillId="2" borderId="44" xfId="1" applyFont="1" applyFill="1" applyBorder="1" applyAlignment="1">
      <alignment horizontal="center" vertical="center" wrapText="1"/>
    </xf>
    <xf numFmtId="0" fontId="18" fillId="2" borderId="45" xfId="1" applyFont="1" applyFill="1" applyBorder="1" applyAlignment="1">
      <alignment horizontal="center"/>
    </xf>
    <xf numFmtId="0" fontId="18" fillId="2" borderId="79" xfId="1" applyFont="1" applyFill="1" applyBorder="1" applyAlignment="1">
      <alignment horizontal="center" vertical="center" shrinkToFit="1"/>
    </xf>
    <xf numFmtId="0" fontId="18" fillId="2" borderId="52" xfId="1" applyFont="1" applyFill="1" applyBorder="1"/>
    <xf numFmtId="0" fontId="18" fillId="2" borderId="53" xfId="1" applyFont="1" applyFill="1" applyBorder="1"/>
    <xf numFmtId="0" fontId="18" fillId="2" borderId="54" xfId="1" applyFont="1" applyFill="1" applyBorder="1"/>
    <xf numFmtId="0" fontId="18" fillId="0" borderId="21" xfId="1" applyFont="1" applyBorder="1" applyAlignment="1">
      <alignment horizontal="left" vertical="center"/>
    </xf>
    <xf numFmtId="0" fontId="27" fillId="9" borderId="76" xfId="1" applyFont="1" applyFill="1" applyBorder="1"/>
    <xf numFmtId="0" fontId="18" fillId="2" borderId="18" xfId="1" applyFont="1" applyFill="1" applyBorder="1"/>
    <xf numFmtId="0" fontId="29" fillId="2" borderId="36" xfId="1" applyFont="1" applyFill="1" applyBorder="1" applyAlignment="1">
      <alignment horizontal="center"/>
    </xf>
    <xf numFmtId="0" fontId="29" fillId="2" borderId="74" xfId="1" applyFont="1" applyFill="1" applyBorder="1" applyAlignment="1">
      <alignment horizontal="center"/>
    </xf>
    <xf numFmtId="0" fontId="29" fillId="9" borderId="76" xfId="1" applyFont="1" applyFill="1" applyBorder="1" applyAlignment="1">
      <alignment horizontal="center"/>
    </xf>
    <xf numFmtId="0" fontId="18" fillId="9" borderId="84" xfId="1" applyFont="1" applyFill="1" applyBorder="1" applyAlignment="1">
      <alignment horizontal="center"/>
    </xf>
    <xf numFmtId="0" fontId="18" fillId="9" borderId="18" xfId="1" applyFont="1" applyFill="1" applyBorder="1" applyAlignment="1">
      <alignment horizontal="center"/>
    </xf>
    <xf numFmtId="0" fontId="18" fillId="7" borderId="18" xfId="0" applyFont="1" applyFill="1" applyBorder="1" applyAlignment="1">
      <alignment horizontal="center" wrapText="1"/>
    </xf>
    <xf numFmtId="0" fontId="7" fillId="7" borderId="18" xfId="0" applyFont="1" applyFill="1" applyBorder="1" applyAlignment="1">
      <alignment horizontal="center" wrapText="1"/>
    </xf>
    <xf numFmtId="0" fontId="15" fillId="7" borderId="21" xfId="1" applyFont="1" applyFill="1" applyBorder="1" applyAlignment="1" applyProtection="1">
      <alignment horizontal="center"/>
      <protection locked="0"/>
    </xf>
    <xf numFmtId="0" fontId="14" fillId="7" borderId="18" xfId="1" applyFont="1" applyFill="1" applyBorder="1" applyAlignment="1" applyProtection="1">
      <alignment horizontal="center"/>
      <protection locked="0"/>
    </xf>
    <xf numFmtId="0" fontId="18" fillId="0" borderId="20" xfId="2" applyFont="1" applyBorder="1" applyAlignment="1">
      <alignment horizontal="left"/>
    </xf>
    <xf numFmtId="0" fontId="18" fillId="0" borderId="20" xfId="0" applyFont="1" applyBorder="1"/>
    <xf numFmtId="0" fontId="18" fillId="7" borderId="20" xfId="2" applyFont="1" applyFill="1" applyBorder="1" applyAlignment="1">
      <alignment horizontal="left"/>
    </xf>
    <xf numFmtId="0" fontId="18" fillId="0" borderId="20" xfId="0" applyFont="1" applyBorder="1" applyAlignment="1">
      <alignment horizontal="left"/>
    </xf>
    <xf numFmtId="0" fontId="18" fillId="7" borderId="20" xfId="0" applyFont="1" applyFill="1" applyBorder="1" applyAlignment="1">
      <alignment horizontal="left"/>
    </xf>
    <xf numFmtId="0" fontId="29" fillId="5" borderId="85" xfId="1" applyFont="1" applyFill="1" applyBorder="1" applyAlignment="1" applyProtection="1">
      <alignment horizontal="center"/>
      <protection locked="0"/>
    </xf>
    <xf numFmtId="0" fontId="18" fillId="7" borderId="20" xfId="3" applyFont="1" applyFill="1" applyBorder="1"/>
    <xf numFmtId="0" fontId="18" fillId="0" borderId="20" xfId="3" applyFont="1" applyBorder="1"/>
    <xf numFmtId="0" fontId="18" fillId="7" borderId="17" xfId="0" applyFont="1" applyFill="1" applyBorder="1" applyAlignment="1">
      <alignment horizontal="center" vertical="center" wrapText="1"/>
    </xf>
    <xf numFmtId="0" fontId="18" fillId="0" borderId="20" xfId="1" applyFont="1" applyBorder="1" applyAlignment="1" applyProtection="1">
      <alignment horizontal="left"/>
      <protection locked="0"/>
    </xf>
    <xf numFmtId="0" fontId="7" fillId="7" borderId="20" xfId="0" applyFont="1" applyFill="1" applyBorder="1" applyAlignment="1">
      <alignment horizontal="left" vertical="center" wrapText="1"/>
    </xf>
    <xf numFmtId="0" fontId="15" fillId="7" borderId="20" xfId="1" applyFont="1" applyFill="1" applyBorder="1"/>
    <xf numFmtId="0" fontId="18" fillId="7" borderId="17" xfId="0" applyFont="1" applyFill="1" applyBorder="1" applyAlignment="1">
      <alignment horizontal="center" wrapText="1"/>
    </xf>
    <xf numFmtId="0" fontId="7" fillId="7" borderId="17" xfId="0" applyFont="1" applyFill="1" applyBorder="1" applyAlignment="1">
      <alignment horizontal="center" wrapText="1"/>
    </xf>
    <xf numFmtId="0" fontId="18" fillId="0" borderId="20" xfId="1" applyFont="1" applyBorder="1" applyAlignment="1" applyProtection="1">
      <alignment horizontal="center" vertical="center"/>
      <protection locked="0"/>
    </xf>
    <xf numFmtId="1" fontId="18" fillId="2" borderId="21" xfId="1" applyNumberFormat="1" applyFont="1" applyFill="1" applyBorder="1" applyAlignment="1">
      <alignment horizontal="center" vertical="center"/>
    </xf>
    <xf numFmtId="1" fontId="18" fillId="2" borderId="33" xfId="1" applyNumberFormat="1" applyFont="1" applyFill="1" applyBorder="1" applyAlignment="1">
      <alignment horizontal="center" vertical="center"/>
    </xf>
    <xf numFmtId="0" fontId="27" fillId="5" borderId="17" xfId="1" applyFont="1" applyFill="1" applyBorder="1" applyAlignment="1" applyProtection="1">
      <alignment horizontal="center" vertical="center"/>
      <protection locked="0"/>
    </xf>
    <xf numFmtId="0" fontId="27" fillId="5" borderId="18" xfId="3" applyFont="1" applyFill="1" applyBorder="1" applyAlignment="1">
      <alignment horizontal="center" vertical="center"/>
    </xf>
    <xf numFmtId="0" fontId="27" fillId="5" borderId="19" xfId="1" applyFont="1" applyFill="1" applyBorder="1" applyAlignment="1" applyProtection="1">
      <alignment horizontal="center" vertical="center"/>
      <protection locked="0"/>
    </xf>
    <xf numFmtId="0" fontId="27" fillId="5" borderId="18" xfId="1" applyFont="1" applyFill="1" applyBorder="1" applyAlignment="1" applyProtection="1">
      <alignment horizontal="center" vertical="center"/>
      <protection locked="0"/>
    </xf>
    <xf numFmtId="0" fontId="27" fillId="5" borderId="20" xfId="1" applyFont="1" applyFill="1" applyBorder="1" applyAlignment="1" applyProtection="1">
      <alignment horizontal="center" vertical="center"/>
      <protection locked="0"/>
    </xf>
    <xf numFmtId="1" fontId="27" fillId="5" borderId="21" xfId="1" applyNumberFormat="1" applyFont="1" applyFill="1" applyBorder="1" applyAlignment="1">
      <alignment horizontal="center" vertical="center"/>
    </xf>
    <xf numFmtId="1" fontId="27" fillId="5" borderId="33" xfId="1" applyNumberFormat="1" applyFont="1" applyFill="1" applyBorder="1" applyAlignment="1">
      <alignment horizontal="center" vertical="center"/>
    </xf>
    <xf numFmtId="0" fontId="27" fillId="4" borderId="17" xfId="1" applyFont="1" applyFill="1" applyBorder="1" applyAlignment="1" applyProtection="1">
      <alignment horizontal="center" vertical="center"/>
      <protection locked="0"/>
    </xf>
    <xf numFmtId="0" fontId="27" fillId="4" borderId="18" xfId="1" applyFont="1" applyFill="1" applyBorder="1" applyAlignment="1" applyProtection="1">
      <alignment horizontal="center" vertical="center"/>
      <protection locked="0"/>
    </xf>
    <xf numFmtId="1" fontId="27" fillId="4" borderId="18" xfId="3" applyNumberFormat="1" applyFont="1" applyFill="1" applyBorder="1" applyAlignment="1">
      <alignment horizontal="center" vertical="center"/>
    </xf>
    <xf numFmtId="0" fontId="27" fillId="4" borderId="18" xfId="3" applyFont="1" applyFill="1" applyBorder="1" applyAlignment="1">
      <alignment horizontal="center" vertical="center"/>
    </xf>
    <xf numFmtId="0" fontId="27" fillId="4" borderId="19" xfId="1" applyFont="1" applyFill="1" applyBorder="1" applyAlignment="1" applyProtection="1">
      <alignment horizontal="center" vertical="center"/>
      <protection locked="0"/>
    </xf>
    <xf numFmtId="0" fontId="27" fillId="4" borderId="20" xfId="1" applyFont="1" applyFill="1" applyBorder="1" applyAlignment="1" applyProtection="1">
      <alignment horizontal="center" vertical="center"/>
      <protection locked="0"/>
    </xf>
    <xf numFmtId="1" fontId="27" fillId="4" borderId="21" xfId="1" applyNumberFormat="1" applyFont="1" applyFill="1" applyBorder="1" applyAlignment="1">
      <alignment horizontal="center" vertical="center"/>
    </xf>
    <xf numFmtId="1" fontId="27" fillId="4" borderId="33" xfId="1" applyNumberFormat="1" applyFont="1" applyFill="1" applyBorder="1" applyAlignment="1">
      <alignment horizontal="center" vertical="center"/>
    </xf>
    <xf numFmtId="0" fontId="18" fillId="0" borderId="33" xfId="1" applyFont="1" applyBorder="1" applyAlignment="1" applyProtection="1">
      <alignment horizontal="center" vertical="center"/>
      <protection locked="0"/>
    </xf>
    <xf numFmtId="0" fontId="18" fillId="0" borderId="34" xfId="1" applyFont="1" applyBorder="1" applyAlignment="1" applyProtection="1">
      <alignment horizontal="center" vertical="center"/>
      <protection locked="0"/>
    </xf>
    <xf numFmtId="1" fontId="27" fillId="5" borderId="17" xfId="1" applyNumberFormat="1" applyFont="1" applyFill="1" applyBorder="1" applyAlignment="1" applyProtection="1">
      <alignment horizontal="center" vertical="center"/>
      <protection locked="0"/>
    </xf>
    <xf numFmtId="1" fontId="27" fillId="5" borderId="18" xfId="1" applyNumberFormat="1" applyFont="1" applyFill="1" applyBorder="1" applyAlignment="1" applyProtection="1">
      <alignment horizontal="center" vertical="center"/>
      <protection locked="0"/>
    </xf>
    <xf numFmtId="1" fontId="27" fillId="5" borderId="33" xfId="1" applyNumberFormat="1" applyFont="1" applyFill="1" applyBorder="1" applyAlignment="1" applyProtection="1">
      <alignment horizontal="center" vertical="center"/>
      <protection locked="0"/>
    </xf>
    <xf numFmtId="0" fontId="18" fillId="7" borderId="20" xfId="1" applyFont="1" applyFill="1" applyBorder="1" applyAlignment="1" applyProtection="1">
      <alignment horizontal="center" vertical="center"/>
      <protection locked="0"/>
    </xf>
    <xf numFmtId="1" fontId="18" fillId="7" borderId="21" xfId="1" applyNumberFormat="1" applyFont="1" applyFill="1" applyBorder="1" applyAlignment="1">
      <alignment horizontal="center" vertical="center"/>
    </xf>
    <xf numFmtId="1" fontId="18" fillId="7" borderId="33" xfId="1" applyNumberFormat="1" applyFont="1" applyFill="1" applyBorder="1" applyAlignment="1">
      <alignment horizontal="center" vertical="center"/>
    </xf>
    <xf numFmtId="1" fontId="27" fillId="3" borderId="40" xfId="1" applyNumberFormat="1" applyFont="1" applyFill="1" applyBorder="1" applyAlignment="1" applyProtection="1">
      <alignment horizontal="center" vertical="center"/>
      <protection locked="0"/>
    </xf>
    <xf numFmtId="1" fontId="27" fillId="3" borderId="38" xfId="1" applyNumberFormat="1" applyFont="1" applyFill="1" applyBorder="1" applyAlignment="1" applyProtection="1">
      <alignment horizontal="center" vertical="center"/>
      <protection locked="0"/>
    </xf>
    <xf numFmtId="1" fontId="27" fillId="3" borderId="38" xfId="1" applyNumberFormat="1" applyFont="1" applyFill="1" applyBorder="1" applyAlignment="1">
      <alignment horizontal="center" vertical="center"/>
    </xf>
    <xf numFmtId="0" fontId="18" fillId="3" borderId="41" xfId="1" applyFont="1" applyFill="1" applyBorder="1" applyAlignment="1">
      <alignment horizontal="center" vertical="center"/>
    </xf>
    <xf numFmtId="1" fontId="27" fillId="3" borderId="42" xfId="1" applyNumberFormat="1" applyFont="1" applyFill="1" applyBorder="1" applyAlignment="1">
      <alignment horizontal="center" vertical="center"/>
    </xf>
    <xf numFmtId="1" fontId="27" fillId="3" borderId="40" xfId="1" applyNumberFormat="1" applyFont="1" applyFill="1" applyBorder="1" applyAlignment="1">
      <alignment horizontal="center" vertical="center"/>
    </xf>
    <xf numFmtId="0" fontId="18" fillId="3" borderId="43" xfId="1" applyFont="1" applyFill="1" applyBorder="1" applyAlignment="1">
      <alignment horizontal="center" vertical="center"/>
    </xf>
    <xf numFmtId="1" fontId="27" fillId="3" borderId="37" xfId="1" applyNumberFormat="1" applyFont="1" applyFill="1" applyBorder="1" applyAlignment="1">
      <alignment horizontal="center" vertical="center"/>
    </xf>
    <xf numFmtId="1" fontId="27" fillId="2" borderId="86" xfId="1" applyNumberFormat="1" applyFont="1" applyFill="1" applyBorder="1" applyAlignment="1">
      <alignment horizontal="center" vertical="center"/>
    </xf>
    <xf numFmtId="1" fontId="27" fillId="2" borderId="73" xfId="1" applyNumberFormat="1" applyFont="1" applyFill="1" applyBorder="1" applyAlignment="1">
      <alignment horizontal="center" vertical="center"/>
    </xf>
    <xf numFmtId="0" fontId="18" fillId="2" borderId="73" xfId="1" applyFont="1" applyFill="1" applyBorder="1" applyAlignment="1">
      <alignment horizontal="center" vertical="center"/>
    </xf>
    <xf numFmtId="0" fontId="18" fillId="2" borderId="74" xfId="1" applyFont="1" applyFill="1" applyBorder="1" applyAlignment="1">
      <alignment horizontal="center" vertical="center"/>
    </xf>
    <xf numFmtId="1" fontId="27" fillId="2" borderId="72" xfId="1" applyNumberFormat="1" applyFont="1" applyFill="1" applyBorder="1" applyAlignment="1">
      <alignment horizontal="center" vertical="center"/>
    </xf>
    <xf numFmtId="0" fontId="18" fillId="2" borderId="75" xfId="1" applyFont="1" applyFill="1" applyBorder="1" applyAlignment="1">
      <alignment horizontal="center" vertical="center"/>
    </xf>
    <xf numFmtId="1" fontId="27" fillId="2" borderId="48" xfId="1" applyNumberFormat="1" applyFont="1" applyFill="1" applyBorder="1" applyAlignment="1">
      <alignment horizontal="center" vertical="center"/>
    </xf>
    <xf numFmtId="1" fontId="27" fillId="2" borderId="47" xfId="1" applyNumberFormat="1" applyFont="1" applyFill="1" applyBorder="1" applyAlignment="1">
      <alignment horizontal="center" vertical="center"/>
    </xf>
    <xf numFmtId="0" fontId="18" fillId="2" borderId="47" xfId="1" applyFont="1" applyFill="1" applyBorder="1" applyAlignment="1">
      <alignment horizontal="center" vertical="center"/>
    </xf>
    <xf numFmtId="0" fontId="18" fillId="2" borderId="46" xfId="1" applyFont="1" applyFill="1" applyBorder="1" applyAlignment="1">
      <alignment horizontal="center" vertical="center"/>
    </xf>
    <xf numFmtId="0" fontId="18" fillId="7" borderId="71" xfId="0" applyFont="1" applyFill="1" applyBorder="1" applyAlignment="1">
      <alignment horizontal="center" vertical="center" wrapText="1"/>
    </xf>
    <xf numFmtId="0" fontId="18" fillId="7" borderId="67" xfId="0" applyFont="1" applyFill="1" applyBorder="1" applyAlignment="1">
      <alignment horizontal="center" vertical="center" wrapText="1"/>
    </xf>
    <xf numFmtId="0" fontId="18" fillId="7" borderId="68" xfId="0" applyFont="1" applyFill="1" applyBorder="1" applyAlignment="1">
      <alignment horizontal="center" vertical="center" wrapText="1"/>
    </xf>
    <xf numFmtId="0" fontId="18" fillId="7" borderId="18" xfId="1" applyFont="1" applyFill="1" applyBorder="1" applyAlignment="1">
      <alignment horizontal="center" vertical="center"/>
    </xf>
    <xf numFmtId="0" fontId="18" fillId="7" borderId="70" xfId="0" applyFont="1" applyFill="1" applyBorder="1" applyAlignment="1">
      <alignment horizontal="center" vertical="center" wrapText="1"/>
    </xf>
    <xf numFmtId="0" fontId="18" fillId="7" borderId="45" xfId="0" applyFont="1" applyFill="1" applyBorder="1" applyAlignment="1">
      <alignment horizontal="center" vertical="center" wrapText="1"/>
    </xf>
    <xf numFmtId="0" fontId="18" fillId="7" borderId="69" xfId="0" applyFont="1" applyFill="1" applyBorder="1" applyAlignment="1">
      <alignment horizontal="center" vertical="center" wrapText="1"/>
    </xf>
    <xf numFmtId="0" fontId="18" fillId="7" borderId="18" xfId="1" applyFont="1" applyFill="1" applyBorder="1" applyAlignment="1">
      <alignment horizontal="center"/>
    </xf>
    <xf numFmtId="0" fontId="18" fillId="7" borderId="36" xfId="1" applyFont="1" applyFill="1" applyBorder="1" applyAlignment="1" applyProtection="1">
      <alignment horizontal="left"/>
      <protection locked="0"/>
    </xf>
    <xf numFmtId="0" fontId="18" fillId="7" borderId="20" xfId="1" applyFont="1" applyFill="1" applyBorder="1" applyAlignment="1" applyProtection="1">
      <alignment horizontal="left"/>
      <protection locked="0"/>
    </xf>
    <xf numFmtId="0" fontId="31" fillId="0" borderId="0" xfId="3" applyFont="1" applyAlignment="1">
      <alignment horizontal="center" vertical="center"/>
    </xf>
    <xf numFmtId="0" fontId="32" fillId="0" borderId="21" xfId="0" applyFont="1" applyBorder="1" applyAlignment="1">
      <alignment vertical="center"/>
    </xf>
    <xf numFmtId="0" fontId="18" fillId="7" borderId="17" xfId="1" applyFont="1" applyFill="1" applyBorder="1" applyAlignment="1" applyProtection="1">
      <alignment horizontal="center" vertical="center"/>
      <protection locked="0"/>
    </xf>
    <xf numFmtId="0" fontId="18" fillId="7" borderId="18" xfId="3" applyFont="1" applyFill="1" applyBorder="1" applyAlignment="1">
      <alignment horizontal="center" vertical="center" shrinkToFit="1"/>
    </xf>
    <xf numFmtId="0" fontId="18" fillId="7" borderId="36" xfId="1" applyFont="1" applyFill="1" applyBorder="1" applyAlignment="1">
      <alignment wrapText="1"/>
    </xf>
    <xf numFmtId="0" fontId="11" fillId="2" borderId="13" xfId="1" applyFont="1" applyFill="1" applyBorder="1" applyAlignment="1">
      <alignment horizontal="center"/>
    </xf>
    <xf numFmtId="0" fontId="11" fillId="2" borderId="11" xfId="1" applyFont="1" applyFill="1" applyBorder="1" applyAlignment="1">
      <alignment horizontal="center"/>
    </xf>
    <xf numFmtId="0" fontId="11" fillId="2" borderId="14" xfId="1" applyFont="1" applyFill="1" applyBorder="1" applyAlignment="1">
      <alignment horizontal="center"/>
    </xf>
    <xf numFmtId="0" fontId="11" fillId="2" borderId="18" xfId="1" applyFont="1" applyFill="1" applyBorder="1" applyAlignment="1">
      <alignment horizontal="center" textRotation="90"/>
    </xf>
    <xf numFmtId="0" fontId="7" fillId="2" borderId="26" xfId="0" applyFont="1" applyFill="1" applyBorder="1" applyAlignment="1">
      <alignment horizontal="center"/>
    </xf>
    <xf numFmtId="0" fontId="11" fillId="2" borderId="20" xfId="1" applyFont="1" applyFill="1" applyBorder="1" applyAlignment="1">
      <alignment horizontal="center" textRotation="90"/>
    </xf>
    <xf numFmtId="0" fontId="7" fillId="2" borderId="28" xfId="0" applyFont="1" applyFill="1" applyBorder="1" applyAlignment="1">
      <alignment horizontal="center"/>
    </xf>
    <xf numFmtId="0" fontId="14" fillId="2" borderId="30" xfId="1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 textRotation="90"/>
    </xf>
    <xf numFmtId="0" fontId="7" fillId="2" borderId="27" xfId="0" applyFont="1" applyFill="1" applyBorder="1" applyAlignment="1">
      <alignment horizontal="center"/>
    </xf>
    <xf numFmtId="0" fontId="18" fillId="9" borderId="77" xfId="1" applyFont="1" applyFill="1" applyBorder="1" applyAlignment="1">
      <alignment horizontal="center" vertical="center"/>
    </xf>
    <xf numFmtId="0" fontId="18" fillId="9" borderId="0" xfId="1" applyFont="1" applyFill="1" applyAlignment="1">
      <alignment horizontal="center" vertical="center"/>
    </xf>
    <xf numFmtId="0" fontId="18" fillId="9" borderId="78" xfId="1" applyFont="1" applyFill="1" applyBorder="1" applyAlignment="1">
      <alignment horizontal="center" vertical="center"/>
    </xf>
    <xf numFmtId="0" fontId="10" fillId="5" borderId="63" xfId="1" applyFont="1" applyFill="1" applyBorder="1" applyAlignment="1">
      <alignment horizontal="center" vertical="top"/>
    </xf>
    <xf numFmtId="0" fontId="10" fillId="5" borderId="64" xfId="1" applyFont="1" applyFill="1" applyBorder="1" applyAlignment="1">
      <alignment horizontal="center" vertical="top"/>
    </xf>
    <xf numFmtId="0" fontId="10" fillId="5" borderId="65" xfId="1" applyFont="1" applyFill="1" applyBorder="1" applyAlignment="1">
      <alignment horizontal="center" vertical="top"/>
    </xf>
    <xf numFmtId="0" fontId="15" fillId="0" borderId="59" xfId="1" applyFont="1" applyBorder="1" applyAlignment="1" applyProtection="1">
      <alignment horizontal="left" vertical="center" wrapText="1"/>
      <protection locked="0"/>
    </xf>
    <xf numFmtId="0" fontId="7" fillId="0" borderId="60" xfId="0" applyFont="1" applyBorder="1" applyAlignment="1" applyProtection="1">
      <alignment horizontal="left" vertical="center" wrapText="1"/>
      <protection locked="0"/>
    </xf>
    <xf numFmtId="0" fontId="7" fillId="0" borderId="61" xfId="0" applyFont="1" applyBorder="1" applyAlignment="1" applyProtection="1">
      <alignment horizontal="left" vertical="center" wrapText="1"/>
      <protection locked="0"/>
    </xf>
    <xf numFmtId="0" fontId="18" fillId="2" borderId="49" xfId="1" applyFont="1" applyFill="1" applyBorder="1" applyAlignment="1">
      <alignment horizontal="left" vertical="center" wrapText="1"/>
    </xf>
    <xf numFmtId="0" fontId="18" fillId="2" borderId="50" xfId="0" applyFont="1" applyFill="1" applyBorder="1" applyAlignment="1">
      <alignment horizontal="left" vertical="center" wrapText="1"/>
    </xf>
    <xf numFmtId="0" fontId="18" fillId="2" borderId="51" xfId="0" applyFont="1" applyFill="1" applyBorder="1" applyAlignment="1">
      <alignment horizontal="left" vertical="center" wrapText="1"/>
    </xf>
    <xf numFmtId="0" fontId="15" fillId="2" borderId="21" xfId="1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horizontal="left" vertical="center" wrapText="1"/>
    </xf>
    <xf numFmtId="1" fontId="5" fillId="2" borderId="55" xfId="1" applyNumberFormat="1" applyFont="1" applyFill="1" applyBorder="1" applyAlignment="1">
      <alignment horizontal="center" vertical="center"/>
    </xf>
    <xf numFmtId="1" fontId="5" fillId="2" borderId="36" xfId="1" applyNumberFormat="1" applyFont="1" applyFill="1" applyBorder="1" applyAlignment="1">
      <alignment horizontal="center" vertical="center"/>
    </xf>
    <xf numFmtId="0" fontId="5" fillId="2" borderId="21" xfId="1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5" fillId="0" borderId="21" xfId="1" applyFont="1" applyBorder="1" applyAlignment="1" applyProtection="1">
      <alignment horizontal="left" vertical="center" wrapText="1"/>
      <protection locked="0"/>
    </xf>
    <xf numFmtId="0" fontId="7" fillId="0" borderId="18" xfId="0" applyFont="1" applyBorder="1" applyAlignment="1" applyProtection="1">
      <alignment horizontal="left" vertical="center" wrapText="1"/>
      <protection locked="0"/>
    </xf>
    <xf numFmtId="0" fontId="7" fillId="0" borderId="20" xfId="0" applyFont="1" applyBorder="1" applyAlignment="1" applyProtection="1">
      <alignment horizontal="left" vertical="center" wrapText="1"/>
      <protection locked="0"/>
    </xf>
    <xf numFmtId="0" fontId="11" fillId="2" borderId="7" xfId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0" fillId="5" borderId="63" xfId="1" applyFont="1" applyFill="1" applyBorder="1" applyAlignment="1">
      <alignment horizontal="center" vertical="top" wrapText="1"/>
    </xf>
    <xf numFmtId="0" fontId="10" fillId="5" borderId="64" xfId="1" applyFont="1" applyFill="1" applyBorder="1" applyAlignment="1">
      <alignment horizontal="center" vertical="top" wrapText="1"/>
    </xf>
    <xf numFmtId="0" fontId="10" fillId="5" borderId="65" xfId="1" applyFont="1" applyFill="1" applyBorder="1" applyAlignment="1">
      <alignment horizontal="center" vertical="top" wrapText="1"/>
    </xf>
    <xf numFmtId="0" fontId="7" fillId="2" borderId="55" xfId="1" applyFont="1" applyFill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6" fillId="2" borderId="0" xfId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0" borderId="0" xfId="1" applyFont="1" applyAlignment="1" applyProtection="1">
      <alignment horizontal="center" vertical="top" wrapText="1"/>
      <protection locked="0"/>
    </xf>
    <xf numFmtId="0" fontId="6" fillId="0" borderId="0" xfId="1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2" borderId="1" xfId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textRotation="90"/>
    </xf>
    <xf numFmtId="0" fontId="5" fillId="2" borderId="8" xfId="1" applyFont="1" applyFill="1" applyBorder="1" applyAlignment="1">
      <alignment horizontal="center" vertical="center" textRotation="90"/>
    </xf>
    <xf numFmtId="0" fontId="5" fillId="2" borderId="22" xfId="1" applyFont="1" applyFill="1" applyBorder="1" applyAlignment="1">
      <alignment horizontal="center" vertical="center" textRotation="90"/>
    </xf>
    <xf numFmtId="0" fontId="9" fillId="2" borderId="3" xfId="1" applyFont="1" applyFill="1" applyBorder="1" applyAlignment="1">
      <alignment horizontal="center" vertical="center" textRotation="90"/>
    </xf>
    <xf numFmtId="0" fontId="9" fillId="2" borderId="9" xfId="1" applyFont="1" applyFill="1" applyBorder="1" applyAlignment="1">
      <alignment horizontal="center" vertical="center" textRotation="90"/>
    </xf>
    <xf numFmtId="0" fontId="9" fillId="2" borderId="23" xfId="1" applyFont="1" applyFill="1" applyBorder="1" applyAlignment="1">
      <alignment horizontal="center" vertical="center" textRotation="90"/>
    </xf>
    <xf numFmtId="0" fontId="10" fillId="4" borderId="4" xfId="1" applyFont="1" applyFill="1" applyBorder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/>
    </xf>
    <xf numFmtId="0" fontId="11" fillId="2" borderId="12" xfId="1" applyFont="1" applyFill="1" applyBorder="1" applyAlignment="1">
      <alignment horizontal="center"/>
    </xf>
  </cellXfs>
  <cellStyles count="4">
    <cellStyle name="Normál" xfId="0" builtinId="0"/>
    <cellStyle name="Normál_Gyűjtő közös" xfId="2"/>
    <cellStyle name="Normál_H_B séma 0323" xfId="1"/>
    <cellStyle name="Normál_H-B TKV MŰSZAKI 3 mell jav" xfId="3"/>
  </cellStyles>
  <dxfs count="0"/>
  <tableStyles count="0" defaultTableStyle="TableStyleMedium2" defaultPivotStyle="PivotStyleLight16"/>
  <colors>
    <mruColors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AD67"/>
  <sheetViews>
    <sheetView tabSelected="1" topLeftCell="A10" zoomScaleNormal="100" workbookViewId="0">
      <selection activeCell="C25" sqref="C25"/>
    </sheetView>
  </sheetViews>
  <sheetFormatPr defaultColWidth="10.6640625" defaultRowHeight="15.75" x14ac:dyDescent="0.25"/>
  <cols>
    <col min="1" max="1" width="20.33203125" style="3" customWidth="1"/>
    <col min="2" max="2" width="7.1640625" style="1" customWidth="1"/>
    <col min="3" max="3" width="115.1640625" style="1" customWidth="1"/>
    <col min="4" max="11" width="5.83203125" style="1" customWidth="1"/>
    <col min="12" max="12" width="0.1640625" style="1" customWidth="1"/>
    <col min="13" max="23" width="5.83203125" style="1" hidden="1" customWidth="1"/>
    <col min="24" max="24" width="7.33203125" style="1" bestFit="1" customWidth="1"/>
    <col min="25" max="25" width="6.33203125" style="1" bestFit="1" customWidth="1"/>
    <col min="26" max="26" width="6.6640625" style="1" customWidth="1"/>
    <col min="27" max="27" width="5.83203125" style="1" customWidth="1"/>
    <col min="28" max="28" width="65.6640625" style="1" customWidth="1"/>
    <col min="29" max="29" width="42.1640625" style="61" customWidth="1"/>
    <col min="30" max="30" width="48.33203125" style="1" customWidth="1"/>
    <col min="31" max="16384" width="10.6640625" style="1"/>
  </cols>
  <sheetData>
    <row r="1" spans="1:30" ht="21.95" customHeight="1" x14ac:dyDescent="0.2">
      <c r="A1" s="253" t="s">
        <v>0</v>
      </c>
      <c r="B1" s="253"/>
      <c r="C1" s="253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5"/>
      <c r="Y1" s="5"/>
      <c r="Z1" s="5"/>
      <c r="AA1" s="5"/>
      <c r="AB1" s="6"/>
      <c r="AC1" s="59"/>
      <c r="AD1" s="50"/>
    </row>
    <row r="2" spans="1:30" ht="21.95" customHeight="1" x14ac:dyDescent="0.2">
      <c r="A2" s="255" t="s">
        <v>42</v>
      </c>
      <c r="B2" s="256"/>
      <c r="C2" s="256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5"/>
      <c r="Y2" s="5"/>
      <c r="Z2" s="5"/>
      <c r="AA2" s="5"/>
      <c r="AB2" s="6"/>
      <c r="AC2" s="59"/>
      <c r="AD2" s="51"/>
    </row>
    <row r="3" spans="1:30" ht="21.95" customHeight="1" x14ac:dyDescent="0.2">
      <c r="A3" s="37"/>
      <c r="B3" s="35"/>
      <c r="C3" s="38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5"/>
      <c r="Y3" s="5"/>
      <c r="Z3" s="5"/>
      <c r="AA3" s="5"/>
      <c r="AB3" s="6"/>
      <c r="AC3" s="59"/>
      <c r="AD3" s="52"/>
    </row>
    <row r="4" spans="1:30" ht="15.75" customHeight="1" x14ac:dyDescent="0.2">
      <c r="A4" s="258" t="s">
        <v>43</v>
      </c>
      <c r="B4" s="258"/>
      <c r="C4" s="258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5"/>
      <c r="Y4" s="5"/>
      <c r="Z4" s="5"/>
      <c r="AA4" s="5"/>
      <c r="AB4" s="6"/>
      <c r="AC4" s="59"/>
      <c r="AD4" s="51"/>
    </row>
    <row r="5" spans="1:30" ht="15.75" customHeight="1" thickBot="1" x14ac:dyDescent="0.25">
      <c r="A5" s="260" t="s">
        <v>1</v>
      </c>
      <c r="B5" s="260"/>
      <c r="C5" s="260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261"/>
      <c r="W5" s="261"/>
      <c r="X5" s="7"/>
      <c r="Y5" s="7"/>
      <c r="Z5" s="7"/>
      <c r="AA5" s="7"/>
      <c r="AB5" s="6"/>
      <c r="AC5" s="59"/>
      <c r="AD5" s="50"/>
    </row>
    <row r="6" spans="1:30" ht="15.75" customHeight="1" thickTop="1" thickBot="1" x14ac:dyDescent="0.25">
      <c r="A6" s="262" t="s">
        <v>2</v>
      </c>
      <c r="B6" s="265" t="s">
        <v>3</v>
      </c>
      <c r="C6" s="268" t="s">
        <v>4</v>
      </c>
      <c r="D6" s="271" t="s">
        <v>5</v>
      </c>
      <c r="E6" s="272"/>
      <c r="F6" s="272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43" t="s">
        <v>6</v>
      </c>
      <c r="Y6" s="244"/>
      <c r="Z6" s="244"/>
      <c r="AA6" s="244"/>
      <c r="AB6" s="223" t="s">
        <v>38</v>
      </c>
      <c r="AC6" s="247" t="s">
        <v>39</v>
      </c>
      <c r="AD6" s="223" t="s">
        <v>58</v>
      </c>
    </row>
    <row r="7" spans="1:30" ht="15.75" customHeight="1" x14ac:dyDescent="0.2">
      <c r="A7" s="263"/>
      <c r="B7" s="266"/>
      <c r="C7" s="269"/>
      <c r="D7" s="273" t="s">
        <v>7</v>
      </c>
      <c r="E7" s="210"/>
      <c r="F7" s="210"/>
      <c r="G7" s="274"/>
      <c r="H7" s="209" t="s">
        <v>8</v>
      </c>
      <c r="I7" s="210"/>
      <c r="J7" s="210"/>
      <c r="K7" s="211"/>
      <c r="L7" s="273" t="s">
        <v>9</v>
      </c>
      <c r="M7" s="210"/>
      <c r="N7" s="210"/>
      <c r="O7" s="274"/>
      <c r="P7" s="273" t="s">
        <v>10</v>
      </c>
      <c r="Q7" s="210"/>
      <c r="R7" s="210"/>
      <c r="S7" s="274"/>
      <c r="T7" s="209" t="s">
        <v>11</v>
      </c>
      <c r="U7" s="210"/>
      <c r="V7" s="210"/>
      <c r="W7" s="211"/>
      <c r="X7" s="245"/>
      <c r="Y7" s="246"/>
      <c r="Z7" s="246"/>
      <c r="AA7" s="246"/>
      <c r="AB7" s="224"/>
      <c r="AC7" s="248"/>
      <c r="AD7" s="224"/>
    </row>
    <row r="8" spans="1:30" ht="15.75" customHeight="1" x14ac:dyDescent="0.2">
      <c r="A8" s="263"/>
      <c r="B8" s="266"/>
      <c r="C8" s="269"/>
      <c r="D8" s="8" t="s">
        <v>12</v>
      </c>
      <c r="E8" s="8" t="s">
        <v>13</v>
      </c>
      <c r="F8" s="212" t="s">
        <v>14</v>
      </c>
      <c r="G8" s="218" t="s">
        <v>15</v>
      </c>
      <c r="H8" s="8" t="s">
        <v>12</v>
      </c>
      <c r="I8" s="8" t="s">
        <v>16</v>
      </c>
      <c r="J8" s="212" t="s">
        <v>14</v>
      </c>
      <c r="K8" s="218" t="s">
        <v>15</v>
      </c>
      <c r="L8" s="8" t="s">
        <v>12</v>
      </c>
      <c r="M8" s="8" t="s">
        <v>16</v>
      </c>
      <c r="N8" s="212" t="s">
        <v>14</v>
      </c>
      <c r="O8" s="218" t="s">
        <v>15</v>
      </c>
      <c r="P8" s="8" t="s">
        <v>12</v>
      </c>
      <c r="Q8" s="8" t="s">
        <v>16</v>
      </c>
      <c r="R8" s="212" t="s">
        <v>14</v>
      </c>
      <c r="S8" s="218" t="s">
        <v>15</v>
      </c>
      <c r="T8" s="8" t="s">
        <v>12</v>
      </c>
      <c r="U8" s="8" t="s">
        <v>16</v>
      </c>
      <c r="V8" s="212" t="s">
        <v>14</v>
      </c>
      <c r="W8" s="214" t="s">
        <v>15</v>
      </c>
      <c r="X8" s="9" t="s">
        <v>12</v>
      </c>
      <c r="Y8" s="8" t="s">
        <v>16</v>
      </c>
      <c r="Z8" s="212" t="s">
        <v>14</v>
      </c>
      <c r="AA8" s="214" t="s">
        <v>15</v>
      </c>
      <c r="AB8" s="224"/>
      <c r="AC8" s="248"/>
      <c r="AD8" s="224"/>
    </row>
    <row r="9" spans="1:30" ht="80.099999999999994" customHeight="1" thickBot="1" x14ac:dyDescent="0.25">
      <c r="A9" s="264"/>
      <c r="B9" s="267"/>
      <c r="C9" s="270"/>
      <c r="D9" s="10" t="s">
        <v>37</v>
      </c>
      <c r="E9" s="10" t="s">
        <v>37</v>
      </c>
      <c r="F9" s="213"/>
      <c r="G9" s="219"/>
      <c r="H9" s="10" t="s">
        <v>37</v>
      </c>
      <c r="I9" s="10" t="s">
        <v>37</v>
      </c>
      <c r="J9" s="213"/>
      <c r="K9" s="219"/>
      <c r="L9" s="10" t="s">
        <v>37</v>
      </c>
      <c r="M9" s="10" t="s">
        <v>37</v>
      </c>
      <c r="N9" s="213"/>
      <c r="O9" s="219"/>
      <c r="P9" s="10" t="s">
        <v>17</v>
      </c>
      <c r="Q9" s="10" t="s">
        <v>17</v>
      </c>
      <c r="R9" s="213"/>
      <c r="S9" s="219"/>
      <c r="T9" s="10" t="s">
        <v>17</v>
      </c>
      <c r="U9" s="10" t="s">
        <v>17</v>
      </c>
      <c r="V9" s="213"/>
      <c r="W9" s="215"/>
      <c r="X9" s="10" t="s">
        <v>37</v>
      </c>
      <c r="Y9" s="10" t="s">
        <v>37</v>
      </c>
      <c r="Z9" s="213"/>
      <c r="AA9" s="215"/>
      <c r="AB9" s="225"/>
      <c r="AC9" s="249"/>
      <c r="AD9" s="225"/>
    </row>
    <row r="10" spans="1:30" s="2" customFormat="1" ht="15.75" customHeight="1" x14ac:dyDescent="0.3">
      <c r="A10" s="11">
        <v>1</v>
      </c>
      <c r="B10" s="12"/>
      <c r="C10" s="13" t="s">
        <v>18</v>
      </c>
      <c r="D10" s="216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14"/>
      <c r="Y10" s="33"/>
      <c r="Z10" s="15"/>
      <c r="AA10" s="15"/>
      <c r="AB10" s="34"/>
      <c r="AC10" s="39"/>
      <c r="AD10" s="39"/>
    </row>
    <row r="11" spans="1:30" ht="30" customHeight="1" x14ac:dyDescent="0.25">
      <c r="A11" s="65" t="s">
        <v>82</v>
      </c>
      <c r="B11" s="66" t="s">
        <v>19</v>
      </c>
      <c r="C11" s="136" t="s">
        <v>51</v>
      </c>
      <c r="D11" s="69">
        <v>12</v>
      </c>
      <c r="E11" s="70">
        <v>4</v>
      </c>
      <c r="F11" s="71">
        <v>6</v>
      </c>
      <c r="G11" s="72" t="s">
        <v>112</v>
      </c>
      <c r="H11" s="69"/>
      <c r="I11" s="70"/>
      <c r="J11" s="70"/>
      <c r="K11" s="73"/>
      <c r="L11" s="69"/>
      <c r="M11" s="70"/>
      <c r="N11" s="70"/>
      <c r="O11" s="73"/>
      <c r="P11" s="69"/>
      <c r="Q11" s="70"/>
      <c r="R11" s="70"/>
      <c r="S11" s="73"/>
      <c r="T11" s="69"/>
      <c r="U11" s="70"/>
      <c r="V11" s="70"/>
      <c r="W11" s="150"/>
      <c r="X11" s="151">
        <f>SUM(D11,H11)</f>
        <v>12</v>
      </c>
      <c r="Y11" s="152">
        <f t="shared" ref="Y11:Y19" si="0">SUM(E11,I11)</f>
        <v>4</v>
      </c>
      <c r="Z11" s="152">
        <f t="shared" ref="Z11:Z19" si="1">SUM(F11,J11)</f>
        <v>6</v>
      </c>
      <c r="AA11" s="74"/>
      <c r="AB11" s="75" t="s">
        <v>47</v>
      </c>
      <c r="AC11" s="62" t="s">
        <v>56</v>
      </c>
      <c r="AD11" s="62" t="s">
        <v>116</v>
      </c>
    </row>
    <row r="12" spans="1:30" ht="30" customHeight="1" x14ac:dyDescent="0.25">
      <c r="A12" s="65" t="s">
        <v>88</v>
      </c>
      <c r="B12" s="66" t="s">
        <v>19</v>
      </c>
      <c r="C12" s="136" t="s">
        <v>62</v>
      </c>
      <c r="D12" s="69">
        <v>8</v>
      </c>
      <c r="E12" s="70">
        <v>4</v>
      </c>
      <c r="F12" s="71">
        <v>4</v>
      </c>
      <c r="G12" s="72" t="s">
        <v>19</v>
      </c>
      <c r="H12" s="69"/>
      <c r="I12" s="70"/>
      <c r="J12" s="70"/>
      <c r="K12" s="73"/>
      <c r="L12" s="69"/>
      <c r="M12" s="70"/>
      <c r="N12" s="70"/>
      <c r="O12" s="73"/>
      <c r="P12" s="69"/>
      <c r="Q12" s="70"/>
      <c r="R12" s="70"/>
      <c r="S12" s="73"/>
      <c r="T12" s="69"/>
      <c r="U12" s="70"/>
      <c r="V12" s="70"/>
      <c r="W12" s="150"/>
      <c r="X12" s="151">
        <f t="shared" ref="X12:X19" si="2">SUM(D12,H12)</f>
        <v>8</v>
      </c>
      <c r="Y12" s="152">
        <f t="shared" si="0"/>
        <v>4</v>
      </c>
      <c r="Z12" s="152">
        <f t="shared" si="1"/>
        <v>4</v>
      </c>
      <c r="AA12" s="76"/>
      <c r="AB12" s="75" t="s">
        <v>63</v>
      </c>
      <c r="AC12" s="62" t="s">
        <v>57</v>
      </c>
      <c r="AD12" s="62" t="s">
        <v>118</v>
      </c>
    </row>
    <row r="13" spans="1:30" ht="30" customHeight="1" x14ac:dyDescent="0.25">
      <c r="A13" s="65" t="s">
        <v>83</v>
      </c>
      <c r="B13" s="66" t="s">
        <v>19</v>
      </c>
      <c r="C13" s="137" t="s">
        <v>64</v>
      </c>
      <c r="D13" s="69">
        <v>8</v>
      </c>
      <c r="E13" s="70">
        <v>4</v>
      </c>
      <c r="F13" s="71">
        <v>3</v>
      </c>
      <c r="G13" s="72" t="s">
        <v>19</v>
      </c>
      <c r="H13" s="69"/>
      <c r="I13" s="70"/>
      <c r="J13" s="70"/>
      <c r="K13" s="73"/>
      <c r="L13" s="69"/>
      <c r="M13" s="70"/>
      <c r="N13" s="70"/>
      <c r="O13" s="73"/>
      <c r="P13" s="69"/>
      <c r="Q13" s="70"/>
      <c r="R13" s="70"/>
      <c r="S13" s="73"/>
      <c r="T13" s="69"/>
      <c r="U13" s="70"/>
      <c r="V13" s="70"/>
      <c r="W13" s="150"/>
      <c r="X13" s="151">
        <f t="shared" si="2"/>
        <v>8</v>
      </c>
      <c r="Y13" s="152">
        <f t="shared" si="0"/>
        <v>4</v>
      </c>
      <c r="Z13" s="152">
        <f t="shared" si="1"/>
        <v>3</v>
      </c>
      <c r="AA13" s="74"/>
      <c r="AB13" s="75" t="s">
        <v>47</v>
      </c>
      <c r="AC13" s="62" t="s">
        <v>57</v>
      </c>
      <c r="AD13" s="62" t="s">
        <v>119</v>
      </c>
    </row>
    <row r="14" spans="1:30" ht="30" customHeight="1" x14ac:dyDescent="0.25">
      <c r="A14" s="65" t="s">
        <v>85</v>
      </c>
      <c r="B14" s="66" t="s">
        <v>19</v>
      </c>
      <c r="C14" s="136" t="s">
        <v>65</v>
      </c>
      <c r="D14" s="69">
        <v>12</v>
      </c>
      <c r="E14" s="70">
        <v>4</v>
      </c>
      <c r="F14" s="71">
        <v>4</v>
      </c>
      <c r="G14" s="72" t="s">
        <v>113</v>
      </c>
      <c r="H14" s="69"/>
      <c r="I14" s="70"/>
      <c r="J14" s="70"/>
      <c r="K14" s="73"/>
      <c r="L14" s="69"/>
      <c r="M14" s="70"/>
      <c r="N14" s="70"/>
      <c r="O14" s="73"/>
      <c r="P14" s="69"/>
      <c r="Q14" s="70"/>
      <c r="R14" s="70"/>
      <c r="S14" s="73"/>
      <c r="T14" s="69"/>
      <c r="U14" s="70"/>
      <c r="V14" s="70"/>
      <c r="W14" s="150"/>
      <c r="X14" s="151">
        <f t="shared" si="2"/>
        <v>12</v>
      </c>
      <c r="Y14" s="152">
        <f t="shared" si="0"/>
        <v>4</v>
      </c>
      <c r="Z14" s="152">
        <f t="shared" si="1"/>
        <v>4</v>
      </c>
      <c r="AA14" s="74"/>
      <c r="AB14" s="75" t="s">
        <v>47</v>
      </c>
      <c r="AC14" s="62" t="s">
        <v>66</v>
      </c>
      <c r="AD14" s="62" t="s">
        <v>120</v>
      </c>
    </row>
    <row r="15" spans="1:30" ht="30" customHeight="1" x14ac:dyDescent="0.25">
      <c r="A15" s="65" t="s">
        <v>90</v>
      </c>
      <c r="B15" s="66" t="s">
        <v>19</v>
      </c>
      <c r="C15" s="138" t="s">
        <v>67</v>
      </c>
      <c r="D15" s="69">
        <v>4</v>
      </c>
      <c r="E15" s="70">
        <v>8</v>
      </c>
      <c r="F15" s="71">
        <v>2</v>
      </c>
      <c r="G15" s="72" t="s">
        <v>108</v>
      </c>
      <c r="H15" s="69"/>
      <c r="I15" s="70"/>
      <c r="J15" s="70"/>
      <c r="K15" s="73"/>
      <c r="L15" s="69"/>
      <c r="M15" s="70"/>
      <c r="N15" s="70"/>
      <c r="O15" s="73"/>
      <c r="P15" s="69"/>
      <c r="Q15" s="70"/>
      <c r="R15" s="70"/>
      <c r="S15" s="73"/>
      <c r="T15" s="69"/>
      <c r="U15" s="70"/>
      <c r="V15" s="70"/>
      <c r="W15" s="150"/>
      <c r="X15" s="151">
        <f t="shared" si="2"/>
        <v>4</v>
      </c>
      <c r="Y15" s="152">
        <f t="shared" si="0"/>
        <v>8</v>
      </c>
      <c r="Z15" s="152">
        <f t="shared" si="1"/>
        <v>2</v>
      </c>
      <c r="AA15" s="74"/>
      <c r="AB15" s="75" t="s">
        <v>68</v>
      </c>
      <c r="AC15" s="62" t="s">
        <v>69</v>
      </c>
      <c r="AD15" s="62" t="s">
        <v>121</v>
      </c>
    </row>
    <row r="16" spans="1:30" ht="30" customHeight="1" x14ac:dyDescent="0.25">
      <c r="A16" s="65" t="s">
        <v>89</v>
      </c>
      <c r="B16" s="66" t="s">
        <v>19</v>
      </c>
      <c r="C16" s="138" t="s">
        <v>70</v>
      </c>
      <c r="D16" s="69">
        <v>8</v>
      </c>
      <c r="E16" s="70">
        <v>4</v>
      </c>
      <c r="F16" s="71">
        <v>3</v>
      </c>
      <c r="G16" s="72" t="s">
        <v>19</v>
      </c>
      <c r="H16" s="69"/>
      <c r="I16" s="70"/>
      <c r="J16" s="70"/>
      <c r="K16" s="73"/>
      <c r="L16" s="69"/>
      <c r="M16" s="70"/>
      <c r="N16" s="70"/>
      <c r="O16" s="73"/>
      <c r="P16" s="69"/>
      <c r="Q16" s="70"/>
      <c r="R16" s="70"/>
      <c r="S16" s="73"/>
      <c r="T16" s="69"/>
      <c r="U16" s="70"/>
      <c r="V16" s="70"/>
      <c r="W16" s="150"/>
      <c r="X16" s="151">
        <f t="shared" si="2"/>
        <v>8</v>
      </c>
      <c r="Y16" s="152">
        <f t="shared" si="0"/>
        <v>4</v>
      </c>
      <c r="Z16" s="152">
        <f t="shared" si="1"/>
        <v>3</v>
      </c>
      <c r="AA16" s="74"/>
      <c r="AB16" s="75" t="s">
        <v>63</v>
      </c>
      <c r="AC16" s="62" t="s">
        <v>57</v>
      </c>
      <c r="AD16" s="77" t="s">
        <v>71</v>
      </c>
    </row>
    <row r="17" spans="1:30" ht="30" customHeight="1" x14ac:dyDescent="0.25">
      <c r="A17" s="65" t="s">
        <v>84</v>
      </c>
      <c r="B17" s="66" t="s">
        <v>19</v>
      </c>
      <c r="C17" s="136" t="s">
        <v>72</v>
      </c>
      <c r="D17" s="69">
        <v>8</v>
      </c>
      <c r="E17" s="70">
        <v>4</v>
      </c>
      <c r="F17" s="71">
        <v>2</v>
      </c>
      <c r="G17" s="72" t="s">
        <v>109</v>
      </c>
      <c r="H17" s="69"/>
      <c r="I17" s="70"/>
      <c r="J17" s="70"/>
      <c r="K17" s="73"/>
      <c r="L17" s="69"/>
      <c r="M17" s="70"/>
      <c r="N17" s="70"/>
      <c r="O17" s="73"/>
      <c r="P17" s="69"/>
      <c r="Q17" s="70"/>
      <c r="R17" s="70"/>
      <c r="S17" s="73"/>
      <c r="T17" s="69"/>
      <c r="U17" s="70"/>
      <c r="V17" s="70"/>
      <c r="W17" s="150"/>
      <c r="X17" s="151">
        <f t="shared" si="2"/>
        <v>8</v>
      </c>
      <c r="Y17" s="152">
        <f t="shared" si="0"/>
        <v>4</v>
      </c>
      <c r="Z17" s="152">
        <f t="shared" si="1"/>
        <v>2</v>
      </c>
      <c r="AA17" s="74"/>
      <c r="AB17" s="75" t="s">
        <v>74</v>
      </c>
      <c r="AC17" s="62" t="s">
        <v>55</v>
      </c>
      <c r="AD17" s="77" t="s">
        <v>115</v>
      </c>
    </row>
    <row r="18" spans="1:30" ht="30" customHeight="1" x14ac:dyDescent="0.25">
      <c r="A18" s="65" t="s">
        <v>86</v>
      </c>
      <c r="B18" s="66" t="s">
        <v>19</v>
      </c>
      <c r="C18" s="136" t="s">
        <v>73</v>
      </c>
      <c r="D18" s="69"/>
      <c r="E18" s="70"/>
      <c r="F18" s="71"/>
      <c r="G18" s="72"/>
      <c r="H18" s="69">
        <v>4</v>
      </c>
      <c r="I18" s="70">
        <v>12</v>
      </c>
      <c r="J18" s="70">
        <v>6</v>
      </c>
      <c r="K18" s="204" t="s">
        <v>112</v>
      </c>
      <c r="L18" s="69"/>
      <c r="M18" s="70"/>
      <c r="N18" s="70"/>
      <c r="O18" s="73"/>
      <c r="P18" s="69"/>
      <c r="Q18" s="70"/>
      <c r="R18" s="70"/>
      <c r="S18" s="73"/>
      <c r="T18" s="69"/>
      <c r="U18" s="70"/>
      <c r="V18" s="70"/>
      <c r="W18" s="150"/>
      <c r="X18" s="151">
        <f t="shared" si="2"/>
        <v>4</v>
      </c>
      <c r="Y18" s="152">
        <f t="shared" si="0"/>
        <v>12</v>
      </c>
      <c r="Z18" s="152">
        <f t="shared" si="1"/>
        <v>6</v>
      </c>
      <c r="AA18" s="74"/>
      <c r="AB18" s="75" t="s">
        <v>47</v>
      </c>
      <c r="AC18" s="62" t="s">
        <v>56</v>
      </c>
      <c r="AD18" s="62" t="s">
        <v>122</v>
      </c>
    </row>
    <row r="19" spans="1:30" ht="30" customHeight="1" x14ac:dyDescent="0.25">
      <c r="A19" s="205"/>
      <c r="B19" s="66" t="s">
        <v>19</v>
      </c>
      <c r="C19" s="136" t="s">
        <v>114</v>
      </c>
      <c r="D19" s="69">
        <v>0</v>
      </c>
      <c r="E19" s="70">
        <v>20</v>
      </c>
      <c r="F19" s="71">
        <v>2</v>
      </c>
      <c r="G19" s="107" t="s">
        <v>108</v>
      </c>
      <c r="H19" s="69"/>
      <c r="I19" s="70"/>
      <c r="J19" s="70"/>
      <c r="K19" s="73"/>
      <c r="L19" s="69"/>
      <c r="M19" s="70"/>
      <c r="N19" s="70"/>
      <c r="O19" s="73"/>
      <c r="P19" s="69"/>
      <c r="Q19" s="70"/>
      <c r="R19" s="70"/>
      <c r="S19" s="73"/>
      <c r="T19" s="69"/>
      <c r="U19" s="70"/>
      <c r="V19" s="70"/>
      <c r="W19" s="150"/>
      <c r="X19" s="151">
        <f t="shared" si="2"/>
        <v>0</v>
      </c>
      <c r="Y19" s="152">
        <f t="shared" si="0"/>
        <v>20</v>
      </c>
      <c r="Z19" s="152">
        <f t="shared" si="1"/>
        <v>2</v>
      </c>
      <c r="AA19" s="76"/>
      <c r="AB19" s="63" t="s">
        <v>75</v>
      </c>
      <c r="AC19" s="62" t="s">
        <v>110</v>
      </c>
      <c r="AD19" s="62"/>
    </row>
    <row r="20" spans="1:30" s="2" customFormat="1" ht="15.75" customHeight="1" x14ac:dyDescent="0.3">
      <c r="A20" s="101"/>
      <c r="B20" s="102"/>
      <c r="C20" s="78" t="s">
        <v>34</v>
      </c>
      <c r="D20" s="153">
        <f>SUM(D11:D19)</f>
        <v>60</v>
      </c>
      <c r="E20" s="153">
        <f>SUM(E11:E19)</f>
        <v>52</v>
      </c>
      <c r="F20" s="153">
        <f>SUM(F11:F19)</f>
        <v>26</v>
      </c>
      <c r="G20" s="154"/>
      <c r="H20" s="153">
        <f>SUM(H11:H19)</f>
        <v>4</v>
      </c>
      <c r="I20" s="153">
        <f>SUM(I11:I19)</f>
        <v>12</v>
      </c>
      <c r="J20" s="153">
        <f>SUM(J11:J19)</f>
        <v>6</v>
      </c>
      <c r="K20" s="155"/>
      <c r="L20" s="153"/>
      <c r="M20" s="156"/>
      <c r="N20" s="156"/>
      <c r="O20" s="155"/>
      <c r="P20" s="153"/>
      <c r="Q20" s="156"/>
      <c r="R20" s="156"/>
      <c r="S20" s="155"/>
      <c r="T20" s="153"/>
      <c r="U20" s="156"/>
      <c r="V20" s="156"/>
      <c r="W20" s="157"/>
      <c r="X20" s="158">
        <f>SUM(X11:X19)</f>
        <v>64</v>
      </c>
      <c r="Y20" s="159">
        <f>SUM(Y11:Y19)</f>
        <v>64</v>
      </c>
      <c r="Z20" s="159">
        <f>SUM(Z11:Z19)</f>
        <v>32</v>
      </c>
      <c r="AA20" s="103"/>
      <c r="AB20" s="104"/>
      <c r="AC20" s="105"/>
      <c r="AD20" s="105"/>
    </row>
    <row r="21" spans="1:30" ht="15.75" customHeight="1" x14ac:dyDescent="0.3">
      <c r="A21" s="106"/>
      <c r="B21" s="79"/>
      <c r="C21" s="80" t="s">
        <v>35</v>
      </c>
      <c r="D21" s="160"/>
      <c r="E21" s="161"/>
      <c r="F21" s="162"/>
      <c r="G21" s="163"/>
      <c r="H21" s="160"/>
      <c r="I21" s="161"/>
      <c r="J21" s="161"/>
      <c r="K21" s="164"/>
      <c r="L21" s="160"/>
      <c r="M21" s="161"/>
      <c r="N21" s="161"/>
      <c r="O21" s="164"/>
      <c r="P21" s="160"/>
      <c r="Q21" s="161"/>
      <c r="R21" s="161"/>
      <c r="S21" s="164"/>
      <c r="T21" s="160"/>
      <c r="U21" s="161"/>
      <c r="V21" s="161"/>
      <c r="W21" s="165"/>
      <c r="X21" s="166">
        <f t="shared" ref="X21:X31" si="3">SUM(D21,H21)</f>
        <v>0</v>
      </c>
      <c r="Y21" s="167">
        <f t="shared" ref="Y21:Y31" si="4">SUM(E21,I21)</f>
        <v>0</v>
      </c>
      <c r="Z21" s="167">
        <f t="shared" ref="Z21:Z31" si="5">SUM(F21,J21)</f>
        <v>0</v>
      </c>
      <c r="AA21" s="81"/>
      <c r="AB21" s="82"/>
      <c r="AC21" s="83"/>
      <c r="AD21" s="83"/>
    </row>
    <row r="22" spans="1:30" ht="30" customHeight="1" x14ac:dyDescent="0.25">
      <c r="A22" s="65" t="s">
        <v>91</v>
      </c>
      <c r="B22" s="67" t="s">
        <v>19</v>
      </c>
      <c r="C22" s="139" t="s">
        <v>76</v>
      </c>
      <c r="D22" s="69"/>
      <c r="E22" s="70"/>
      <c r="F22" s="70"/>
      <c r="G22" s="107"/>
      <c r="H22" s="206">
        <v>8</v>
      </c>
      <c r="I22" s="91">
        <v>4</v>
      </c>
      <c r="J22" s="91">
        <v>3</v>
      </c>
      <c r="K22" s="207" t="s">
        <v>109</v>
      </c>
      <c r="L22" s="69"/>
      <c r="M22" s="70"/>
      <c r="N22" s="70"/>
      <c r="O22" s="73"/>
      <c r="P22" s="69"/>
      <c r="Q22" s="70"/>
      <c r="R22" s="70"/>
      <c r="S22" s="73"/>
      <c r="T22" s="69"/>
      <c r="U22" s="70"/>
      <c r="V22" s="70"/>
      <c r="W22" s="150"/>
      <c r="X22" s="151">
        <f t="shared" si="3"/>
        <v>8</v>
      </c>
      <c r="Y22" s="152">
        <f t="shared" si="4"/>
        <v>4</v>
      </c>
      <c r="Z22" s="152">
        <f t="shared" si="5"/>
        <v>3</v>
      </c>
      <c r="AA22" s="74"/>
      <c r="AB22" s="75" t="s">
        <v>47</v>
      </c>
      <c r="AC22" s="62" t="s">
        <v>66</v>
      </c>
      <c r="AD22" s="208" t="s">
        <v>124</v>
      </c>
    </row>
    <row r="23" spans="1:30" ht="30" customHeight="1" x14ac:dyDescent="0.25">
      <c r="A23" s="65" t="s">
        <v>92</v>
      </c>
      <c r="B23" s="67" t="s">
        <v>19</v>
      </c>
      <c r="C23" s="139" t="s">
        <v>77</v>
      </c>
      <c r="D23" s="69"/>
      <c r="E23" s="70"/>
      <c r="F23" s="70"/>
      <c r="G23" s="107"/>
      <c r="H23" s="206">
        <v>8</v>
      </c>
      <c r="I23" s="91">
        <v>4</v>
      </c>
      <c r="J23" s="91">
        <v>3</v>
      </c>
      <c r="K23" s="173" t="s">
        <v>109</v>
      </c>
      <c r="L23" s="69"/>
      <c r="M23" s="70"/>
      <c r="N23" s="70"/>
      <c r="O23" s="150"/>
      <c r="P23" s="168"/>
      <c r="Q23" s="70"/>
      <c r="R23" s="70"/>
      <c r="S23" s="150"/>
      <c r="T23" s="69"/>
      <c r="U23" s="70"/>
      <c r="V23" s="70"/>
      <c r="W23" s="150"/>
      <c r="X23" s="151">
        <f t="shared" si="3"/>
        <v>8</v>
      </c>
      <c r="Y23" s="152">
        <f t="shared" si="4"/>
        <v>4</v>
      </c>
      <c r="Z23" s="152">
        <f t="shared" si="5"/>
        <v>3</v>
      </c>
      <c r="AA23" s="74"/>
      <c r="AB23" s="75" t="s">
        <v>47</v>
      </c>
      <c r="AC23" s="62" t="s">
        <v>66</v>
      </c>
      <c r="AD23" s="208" t="s">
        <v>123</v>
      </c>
    </row>
    <row r="24" spans="1:30" ht="30" customHeight="1" x14ac:dyDescent="0.25">
      <c r="A24" s="65" t="s">
        <v>93</v>
      </c>
      <c r="B24" s="67" t="s">
        <v>19</v>
      </c>
      <c r="C24" s="139" t="s">
        <v>78</v>
      </c>
      <c r="D24" s="69"/>
      <c r="E24" s="70"/>
      <c r="F24" s="70"/>
      <c r="G24" s="107"/>
      <c r="H24" s="206">
        <v>4</v>
      </c>
      <c r="I24" s="91">
        <v>8</v>
      </c>
      <c r="J24" s="91">
        <v>3</v>
      </c>
      <c r="K24" s="173" t="s">
        <v>108</v>
      </c>
      <c r="L24" s="69"/>
      <c r="M24" s="70"/>
      <c r="N24" s="70"/>
      <c r="O24" s="150"/>
      <c r="P24" s="168"/>
      <c r="Q24" s="70"/>
      <c r="R24" s="70"/>
      <c r="S24" s="150"/>
      <c r="T24" s="69"/>
      <c r="U24" s="70"/>
      <c r="V24" s="70"/>
      <c r="W24" s="150"/>
      <c r="X24" s="151">
        <f t="shared" si="3"/>
        <v>4</v>
      </c>
      <c r="Y24" s="152">
        <f t="shared" si="4"/>
        <v>8</v>
      </c>
      <c r="Z24" s="152">
        <f t="shared" si="5"/>
        <v>3</v>
      </c>
      <c r="AA24" s="76"/>
      <c r="AB24" s="75" t="s">
        <v>47</v>
      </c>
      <c r="AC24" s="62" t="s">
        <v>56</v>
      </c>
      <c r="AD24" s="208" t="s">
        <v>125</v>
      </c>
    </row>
    <row r="25" spans="1:30" ht="30" customHeight="1" x14ac:dyDescent="0.25">
      <c r="A25" s="65" t="s">
        <v>94</v>
      </c>
      <c r="B25" s="67" t="s">
        <v>19</v>
      </c>
      <c r="C25" s="139" t="s">
        <v>79</v>
      </c>
      <c r="D25" s="84"/>
      <c r="E25" s="85"/>
      <c r="F25" s="85"/>
      <c r="G25" s="107"/>
      <c r="H25" s="206">
        <v>4</v>
      </c>
      <c r="I25" s="91">
        <v>8</v>
      </c>
      <c r="J25" s="91">
        <v>3</v>
      </c>
      <c r="K25" s="173" t="s">
        <v>108</v>
      </c>
      <c r="L25" s="84"/>
      <c r="M25" s="85"/>
      <c r="N25" s="85"/>
      <c r="O25" s="169"/>
      <c r="P25" s="95"/>
      <c r="Q25" s="85"/>
      <c r="R25" s="85"/>
      <c r="S25" s="70"/>
      <c r="T25" s="84"/>
      <c r="U25" s="85"/>
      <c r="V25" s="85"/>
      <c r="W25" s="150"/>
      <c r="X25" s="151">
        <f t="shared" si="3"/>
        <v>4</v>
      </c>
      <c r="Y25" s="152">
        <f t="shared" si="4"/>
        <v>8</v>
      </c>
      <c r="Z25" s="152">
        <f t="shared" si="5"/>
        <v>3</v>
      </c>
      <c r="AA25" s="74"/>
      <c r="AB25" s="75" t="s">
        <v>47</v>
      </c>
      <c r="AC25" s="62" t="s">
        <v>56</v>
      </c>
      <c r="AD25" s="208" t="s">
        <v>128</v>
      </c>
    </row>
    <row r="26" spans="1:30" ht="30" customHeight="1" x14ac:dyDescent="0.25">
      <c r="A26" s="65" t="s">
        <v>87</v>
      </c>
      <c r="B26" s="67" t="s">
        <v>19</v>
      </c>
      <c r="C26" s="140" t="s">
        <v>102</v>
      </c>
      <c r="D26" s="84"/>
      <c r="E26" s="85"/>
      <c r="F26" s="85"/>
      <c r="G26" s="107"/>
      <c r="H26" s="206">
        <v>8</v>
      </c>
      <c r="I26" s="91">
        <v>4</v>
      </c>
      <c r="J26" s="91">
        <v>3</v>
      </c>
      <c r="K26" s="173" t="s">
        <v>109</v>
      </c>
      <c r="L26" s="84"/>
      <c r="M26" s="85"/>
      <c r="N26" s="85"/>
      <c r="O26" s="169"/>
      <c r="P26" s="95"/>
      <c r="Q26" s="85"/>
      <c r="R26" s="85"/>
      <c r="S26" s="70"/>
      <c r="T26" s="84"/>
      <c r="U26" s="85"/>
      <c r="V26" s="85"/>
      <c r="W26" s="150"/>
      <c r="X26" s="151">
        <f t="shared" si="3"/>
        <v>8</v>
      </c>
      <c r="Y26" s="152">
        <f t="shared" si="4"/>
        <v>4</v>
      </c>
      <c r="Z26" s="152">
        <f t="shared" si="5"/>
        <v>3</v>
      </c>
      <c r="AA26" s="74"/>
      <c r="AB26" s="75" t="s">
        <v>74</v>
      </c>
      <c r="AC26" s="62" t="s">
        <v>80</v>
      </c>
      <c r="AD26" s="208" t="s">
        <v>126</v>
      </c>
    </row>
    <row r="27" spans="1:30" ht="30" customHeight="1" x14ac:dyDescent="0.25">
      <c r="A27" s="68" t="s">
        <v>95</v>
      </c>
      <c r="B27" s="67" t="s">
        <v>19</v>
      </c>
      <c r="C27" s="140" t="s">
        <v>101</v>
      </c>
      <c r="D27" s="84"/>
      <c r="E27" s="85"/>
      <c r="F27" s="85"/>
      <c r="G27" s="107"/>
      <c r="H27" s="206">
        <v>4</v>
      </c>
      <c r="I27" s="91">
        <v>12</v>
      </c>
      <c r="J27" s="91">
        <v>4</v>
      </c>
      <c r="K27" s="173" t="s">
        <v>108</v>
      </c>
      <c r="L27" s="84"/>
      <c r="M27" s="85"/>
      <c r="N27" s="85"/>
      <c r="O27" s="169"/>
      <c r="P27" s="95"/>
      <c r="Q27" s="85"/>
      <c r="R27" s="85"/>
      <c r="S27" s="70"/>
      <c r="T27" s="84"/>
      <c r="U27" s="85"/>
      <c r="V27" s="85"/>
      <c r="W27" s="150"/>
      <c r="X27" s="151">
        <f t="shared" si="3"/>
        <v>4</v>
      </c>
      <c r="Y27" s="152">
        <f t="shared" si="4"/>
        <v>12</v>
      </c>
      <c r="Z27" s="152">
        <f t="shared" si="5"/>
        <v>4</v>
      </c>
      <c r="AA27" s="74"/>
      <c r="AB27" s="75" t="s">
        <v>106</v>
      </c>
      <c r="AC27" s="62" t="s">
        <v>81</v>
      </c>
      <c r="AD27" s="208" t="s">
        <v>127</v>
      </c>
    </row>
    <row r="28" spans="1:30" ht="30" customHeight="1" x14ac:dyDescent="0.25">
      <c r="A28" s="68" t="s">
        <v>96</v>
      </c>
      <c r="B28" s="67" t="s">
        <v>107</v>
      </c>
      <c r="C28" s="139" t="s">
        <v>61</v>
      </c>
      <c r="D28" s="84"/>
      <c r="E28" s="85">
        <v>40</v>
      </c>
      <c r="F28" s="85">
        <v>2</v>
      </c>
      <c r="G28" s="107" t="s">
        <v>108</v>
      </c>
      <c r="H28" s="84"/>
      <c r="I28" s="85"/>
      <c r="J28" s="85"/>
      <c r="K28" s="70"/>
      <c r="L28" s="84"/>
      <c r="M28" s="85"/>
      <c r="N28" s="85"/>
      <c r="O28" s="169"/>
      <c r="P28" s="95"/>
      <c r="Q28" s="85"/>
      <c r="R28" s="85"/>
      <c r="S28" s="70"/>
      <c r="T28" s="84"/>
      <c r="U28" s="85"/>
      <c r="V28" s="85"/>
      <c r="W28" s="150"/>
      <c r="X28" s="151">
        <f t="shared" si="3"/>
        <v>0</v>
      </c>
      <c r="Y28" s="152">
        <f t="shared" si="4"/>
        <v>40</v>
      </c>
      <c r="Z28" s="152">
        <f t="shared" si="5"/>
        <v>2</v>
      </c>
      <c r="AA28" s="74"/>
      <c r="AB28" s="75" t="s">
        <v>47</v>
      </c>
      <c r="AC28" s="62" t="s">
        <v>56</v>
      </c>
      <c r="AD28" s="62" t="s">
        <v>117</v>
      </c>
    </row>
    <row r="29" spans="1:30" ht="30" customHeight="1" x14ac:dyDescent="0.25">
      <c r="A29" s="68"/>
      <c r="B29" s="67" t="s">
        <v>52</v>
      </c>
      <c r="C29" s="139" t="s">
        <v>60</v>
      </c>
      <c r="D29" s="84"/>
      <c r="E29" s="85"/>
      <c r="F29" s="85"/>
      <c r="G29" s="107"/>
      <c r="H29" s="84">
        <v>8</v>
      </c>
      <c r="I29" s="85">
        <v>4</v>
      </c>
      <c r="J29" s="85">
        <v>3</v>
      </c>
      <c r="K29" s="70" t="s">
        <v>109</v>
      </c>
      <c r="L29" s="84"/>
      <c r="M29" s="85"/>
      <c r="N29" s="85"/>
      <c r="O29" s="169"/>
      <c r="P29" s="95"/>
      <c r="Q29" s="85"/>
      <c r="R29" s="85"/>
      <c r="S29" s="70"/>
      <c r="T29" s="84"/>
      <c r="U29" s="85"/>
      <c r="V29" s="85"/>
      <c r="W29" s="150"/>
      <c r="X29" s="151">
        <f t="shared" si="3"/>
        <v>8</v>
      </c>
      <c r="Y29" s="152">
        <f t="shared" si="4"/>
        <v>4</v>
      </c>
      <c r="Z29" s="152">
        <f t="shared" si="5"/>
        <v>3</v>
      </c>
      <c r="AA29" s="74"/>
      <c r="AB29" s="86"/>
      <c r="AC29" s="62"/>
      <c r="AD29" s="108"/>
    </row>
    <row r="30" spans="1:30" ht="30" customHeight="1" x14ac:dyDescent="0.25">
      <c r="A30" s="68" t="s">
        <v>97</v>
      </c>
      <c r="B30" s="201" t="s">
        <v>19</v>
      </c>
      <c r="C30" s="202" t="s">
        <v>44</v>
      </c>
      <c r="D30" s="84">
        <v>4</v>
      </c>
      <c r="E30" s="85">
        <v>4</v>
      </c>
      <c r="F30" s="85">
        <v>2</v>
      </c>
      <c r="G30" s="70" t="s">
        <v>108</v>
      </c>
      <c r="H30" s="84"/>
      <c r="I30" s="85"/>
      <c r="J30" s="85"/>
      <c r="K30" s="107"/>
      <c r="L30" s="84"/>
      <c r="M30" s="85"/>
      <c r="N30" s="85"/>
      <c r="O30" s="169"/>
      <c r="P30" s="95"/>
      <c r="Q30" s="85"/>
      <c r="R30" s="85"/>
      <c r="S30" s="70"/>
      <c r="T30" s="84"/>
      <c r="U30" s="85"/>
      <c r="V30" s="85"/>
      <c r="W30" s="150"/>
      <c r="X30" s="151">
        <f t="shared" si="3"/>
        <v>4</v>
      </c>
      <c r="Y30" s="152">
        <f t="shared" si="4"/>
        <v>4</v>
      </c>
      <c r="Z30" s="152">
        <f t="shared" si="5"/>
        <v>2</v>
      </c>
      <c r="AA30" s="74"/>
      <c r="AB30" s="75" t="s">
        <v>47</v>
      </c>
      <c r="AC30" s="62" t="s">
        <v>56</v>
      </c>
      <c r="AD30" s="108"/>
    </row>
    <row r="31" spans="1:30" ht="30" customHeight="1" x14ac:dyDescent="0.25">
      <c r="A31" s="68" t="s">
        <v>98</v>
      </c>
      <c r="B31" s="201" t="s">
        <v>19</v>
      </c>
      <c r="C31" s="202" t="s">
        <v>46</v>
      </c>
      <c r="D31" s="84"/>
      <c r="E31" s="85"/>
      <c r="F31" s="85"/>
      <c r="G31" s="70"/>
      <c r="H31" s="84">
        <v>4</v>
      </c>
      <c r="I31" s="85">
        <v>4</v>
      </c>
      <c r="J31" s="85">
        <v>2</v>
      </c>
      <c r="K31" s="107" t="s">
        <v>108</v>
      </c>
      <c r="L31" s="84"/>
      <c r="M31" s="85"/>
      <c r="N31" s="85"/>
      <c r="O31" s="169"/>
      <c r="P31" s="95"/>
      <c r="Q31" s="85"/>
      <c r="R31" s="85"/>
      <c r="S31" s="70"/>
      <c r="T31" s="84"/>
      <c r="U31" s="85"/>
      <c r="V31" s="85"/>
      <c r="W31" s="150"/>
      <c r="X31" s="151">
        <f t="shared" si="3"/>
        <v>4</v>
      </c>
      <c r="Y31" s="152">
        <f t="shared" si="4"/>
        <v>4</v>
      </c>
      <c r="Z31" s="152">
        <f t="shared" si="5"/>
        <v>2</v>
      </c>
      <c r="AA31" s="74"/>
      <c r="AB31" s="75" t="s">
        <v>47</v>
      </c>
      <c r="AC31" s="62" t="s">
        <v>56</v>
      </c>
      <c r="AD31" s="108"/>
    </row>
    <row r="32" spans="1:30" s="2" customFormat="1" ht="15.75" customHeight="1" x14ac:dyDescent="0.3">
      <c r="A32" s="109"/>
      <c r="B32" s="110"/>
      <c r="C32" s="141" t="s">
        <v>45</v>
      </c>
      <c r="D32" s="153">
        <f>SUM(D22:D31)</f>
        <v>4</v>
      </c>
      <c r="E32" s="153">
        <f>SUM(E22:E31)</f>
        <v>44</v>
      </c>
      <c r="F32" s="153">
        <f>SUM(F22:F31)</f>
        <v>4</v>
      </c>
      <c r="G32" s="156"/>
      <c r="H32" s="153">
        <f>SUM(H22:H31)</f>
        <v>48</v>
      </c>
      <c r="I32" s="153">
        <f>SUM(I22:I31)</f>
        <v>48</v>
      </c>
      <c r="J32" s="153">
        <f>SUM(J22:J31)</f>
        <v>24</v>
      </c>
      <c r="K32" s="156"/>
      <c r="L32" s="170"/>
      <c r="M32" s="171"/>
      <c r="N32" s="171"/>
      <c r="O32" s="157"/>
      <c r="P32" s="172"/>
      <c r="Q32" s="171"/>
      <c r="R32" s="171"/>
      <c r="S32" s="156"/>
      <c r="T32" s="170"/>
      <c r="U32" s="171"/>
      <c r="V32" s="171"/>
      <c r="W32" s="157"/>
      <c r="X32" s="158">
        <f>SUM(X22:X31)</f>
        <v>52</v>
      </c>
      <c r="Y32" s="159">
        <f>SUM(Y22:Y31)</f>
        <v>92</v>
      </c>
      <c r="Z32" s="159">
        <f>SUM(Z22:Z31)</f>
        <v>28</v>
      </c>
      <c r="AA32" s="103"/>
      <c r="AB32" s="104"/>
      <c r="AC32" s="105"/>
      <c r="AD32" s="104"/>
    </row>
    <row r="33" spans="1:30" ht="30" customHeight="1" x14ac:dyDescent="0.25">
      <c r="A33" s="87"/>
      <c r="B33" s="88"/>
      <c r="C33" s="142"/>
      <c r="D33" s="92"/>
      <c r="E33" s="90"/>
      <c r="F33" s="90"/>
      <c r="G33" s="91"/>
      <c r="H33" s="92"/>
      <c r="I33" s="90"/>
      <c r="J33" s="111"/>
      <c r="K33" s="91"/>
      <c r="L33" s="92"/>
      <c r="M33" s="90"/>
      <c r="N33" s="90"/>
      <c r="O33" s="173"/>
      <c r="P33" s="89"/>
      <c r="Q33" s="90"/>
      <c r="R33" s="90"/>
      <c r="S33" s="91"/>
      <c r="T33" s="92"/>
      <c r="U33" s="90"/>
      <c r="V33" s="90"/>
      <c r="W33" s="173"/>
      <c r="X33" s="174"/>
      <c r="Y33" s="175"/>
      <c r="Z33" s="175"/>
      <c r="AA33" s="93"/>
      <c r="AB33" s="75"/>
      <c r="AC33" s="62"/>
      <c r="AD33" s="75"/>
    </row>
    <row r="34" spans="1:30" ht="30" customHeight="1" x14ac:dyDescent="0.25">
      <c r="A34" s="87"/>
      <c r="B34" s="88"/>
      <c r="C34" s="142"/>
      <c r="D34" s="92"/>
      <c r="E34" s="90"/>
      <c r="F34" s="90"/>
      <c r="G34" s="91"/>
      <c r="H34" s="92"/>
      <c r="I34" s="90"/>
      <c r="J34" s="111"/>
      <c r="K34" s="91"/>
      <c r="L34" s="92"/>
      <c r="M34" s="90"/>
      <c r="N34" s="90"/>
      <c r="O34" s="173"/>
      <c r="P34" s="89"/>
      <c r="Q34" s="90"/>
      <c r="R34" s="90"/>
      <c r="S34" s="91"/>
      <c r="T34" s="92"/>
      <c r="U34" s="90"/>
      <c r="V34" s="90"/>
      <c r="W34" s="173"/>
      <c r="X34" s="174"/>
      <c r="Y34" s="175"/>
      <c r="Z34" s="175"/>
      <c r="AA34" s="93"/>
      <c r="AB34" s="75"/>
      <c r="AC34" s="62"/>
      <c r="AD34" s="75"/>
    </row>
    <row r="35" spans="1:30" ht="30" customHeight="1" thickBot="1" x14ac:dyDescent="0.3">
      <c r="A35" s="94"/>
      <c r="B35" s="88"/>
      <c r="C35" s="143"/>
      <c r="D35" s="84"/>
      <c r="E35" s="85"/>
      <c r="F35" s="85"/>
      <c r="G35" s="70"/>
      <c r="H35" s="84"/>
      <c r="I35" s="85"/>
      <c r="J35" s="85"/>
      <c r="K35" s="70"/>
      <c r="L35" s="84"/>
      <c r="M35" s="85"/>
      <c r="N35" s="85"/>
      <c r="O35" s="70"/>
      <c r="P35" s="84"/>
      <c r="Q35" s="85"/>
      <c r="R35" s="85"/>
      <c r="S35" s="70"/>
      <c r="T35" s="84"/>
      <c r="U35" s="85"/>
      <c r="V35" s="85"/>
      <c r="W35" s="150"/>
      <c r="X35" s="151" t="str">
        <f>IF(D35+H35+L35+P35+T35=0,"",D35+H35+L35+P35+T35)</f>
        <v/>
      </c>
      <c r="Y35" s="152" t="str">
        <f>IF(E35+I35+M35+Q35+U35=0,"",E35+I35+M35+Q35+U35)</f>
        <v/>
      </c>
      <c r="Z35" s="152" t="str">
        <f>IF(F35+J35+N35+R35+V35=0,"",F35+J35+N35+R35+V35)</f>
        <v/>
      </c>
      <c r="AA35" s="74" t="s">
        <v>20</v>
      </c>
      <c r="AB35" s="75"/>
      <c r="AC35" s="62"/>
      <c r="AD35" s="75"/>
    </row>
    <row r="36" spans="1:30" s="2" customFormat="1" ht="15.75" customHeight="1" thickBot="1" x14ac:dyDescent="0.35">
      <c r="A36" s="112"/>
      <c r="B36" s="113"/>
      <c r="C36" s="96" t="s">
        <v>21</v>
      </c>
      <c r="D36" s="176">
        <f>SUM(D20,D32)</f>
        <v>64</v>
      </c>
      <c r="E36" s="177">
        <f>SUM(E20,E32)</f>
        <v>96</v>
      </c>
      <c r="F36" s="178">
        <f>SUM(F20,F32)</f>
        <v>30</v>
      </c>
      <c r="G36" s="179"/>
      <c r="H36" s="180">
        <f>SUM(H20,H32,H33)</f>
        <v>52</v>
      </c>
      <c r="I36" s="178">
        <f>SUM(I20,I32,I33)</f>
        <v>60</v>
      </c>
      <c r="J36" s="178">
        <f>SUM(J20,J32,J33)</f>
        <v>30</v>
      </c>
      <c r="K36" s="179"/>
      <c r="L36" s="181">
        <f>SUM(L20,L32)</f>
        <v>0</v>
      </c>
      <c r="M36" s="178">
        <f>SUM(M11:M35)</f>
        <v>0</v>
      </c>
      <c r="N36" s="178">
        <f>SUM(N11:N35)</f>
        <v>0</v>
      </c>
      <c r="O36" s="179"/>
      <c r="P36" s="180">
        <f t="shared" ref="P36:W36" si="6">SUM(P11:P35)</f>
        <v>0</v>
      </c>
      <c r="Q36" s="178">
        <f t="shared" si="6"/>
        <v>0</v>
      </c>
      <c r="R36" s="178">
        <f t="shared" si="6"/>
        <v>0</v>
      </c>
      <c r="S36" s="179">
        <f t="shared" si="6"/>
        <v>0</v>
      </c>
      <c r="T36" s="181">
        <f t="shared" si="6"/>
        <v>0</v>
      </c>
      <c r="U36" s="178">
        <f t="shared" si="6"/>
        <v>0</v>
      </c>
      <c r="V36" s="178">
        <f t="shared" si="6"/>
        <v>0</v>
      </c>
      <c r="W36" s="182">
        <f t="shared" si="6"/>
        <v>0</v>
      </c>
      <c r="X36" s="183">
        <f t="shared" ref="X36:Y36" si="7">SUM(D36,H36)</f>
        <v>116</v>
      </c>
      <c r="Y36" s="178">
        <f t="shared" si="7"/>
        <v>156</v>
      </c>
      <c r="Z36" s="178">
        <f>SUM(F36,J36)</f>
        <v>60</v>
      </c>
      <c r="AA36" s="114" t="s">
        <v>20</v>
      </c>
      <c r="AB36" s="75"/>
      <c r="AC36" s="62"/>
      <c r="AD36" s="75"/>
    </row>
    <row r="37" spans="1:30" s="44" customFormat="1" ht="18" thickTop="1" x14ac:dyDescent="0.3">
      <c r="A37" s="97"/>
      <c r="B37" s="126"/>
      <c r="C37" s="127" t="s">
        <v>48</v>
      </c>
      <c r="D37" s="144"/>
      <c r="E37" s="117"/>
      <c r="F37" s="117"/>
      <c r="G37" s="117"/>
      <c r="H37" s="117"/>
      <c r="I37" s="117"/>
      <c r="J37" s="117"/>
      <c r="K37" s="117"/>
      <c r="L37" s="194"/>
      <c r="M37" s="195"/>
      <c r="N37" s="195"/>
      <c r="O37" s="195"/>
      <c r="P37" s="195"/>
      <c r="Q37" s="195"/>
      <c r="R37" s="195"/>
      <c r="S37" s="195"/>
      <c r="T37" s="195"/>
      <c r="U37" s="195"/>
      <c r="V37" s="195"/>
      <c r="W37" s="196"/>
      <c r="X37" s="197"/>
      <c r="Y37" s="197"/>
      <c r="Z37" s="197"/>
      <c r="AA37" s="116"/>
      <c r="AB37" s="86"/>
      <c r="AC37" s="62"/>
      <c r="AD37" s="75"/>
    </row>
    <row r="38" spans="1:30" s="44" customFormat="1" ht="30" customHeight="1" x14ac:dyDescent="0.25">
      <c r="A38" s="68" t="s">
        <v>99</v>
      </c>
      <c r="B38" s="98" t="s">
        <v>19</v>
      </c>
      <c r="C38" s="203" t="s">
        <v>49</v>
      </c>
      <c r="D38" s="144"/>
      <c r="E38" s="117"/>
      <c r="F38" s="117"/>
      <c r="G38" s="117"/>
      <c r="H38" s="117"/>
      <c r="I38" s="117"/>
      <c r="J38" s="117"/>
      <c r="K38" s="117"/>
      <c r="L38" s="198"/>
      <c r="M38" s="199"/>
      <c r="N38" s="199"/>
      <c r="O38" s="200"/>
      <c r="P38" s="198"/>
      <c r="Q38" s="199"/>
      <c r="R38" s="199"/>
      <c r="S38" s="199"/>
      <c r="T38" s="199"/>
      <c r="U38" s="199"/>
      <c r="V38" s="199"/>
      <c r="W38" s="200"/>
      <c r="X38" s="197"/>
      <c r="Y38" s="197"/>
      <c r="Z38" s="197"/>
      <c r="AA38" s="116"/>
      <c r="AB38" s="86"/>
      <c r="AC38" s="62"/>
      <c r="AD38" s="75"/>
    </row>
    <row r="39" spans="1:30" s="44" customFormat="1" ht="30" customHeight="1" thickBot="1" x14ac:dyDescent="0.3">
      <c r="A39" s="68" t="s">
        <v>100</v>
      </c>
      <c r="B39" s="98" t="s">
        <v>19</v>
      </c>
      <c r="C39" s="203" t="s">
        <v>50</v>
      </c>
      <c r="D39" s="144"/>
      <c r="E39" s="117"/>
      <c r="F39" s="117"/>
      <c r="G39" s="117"/>
      <c r="H39" s="117"/>
      <c r="I39" s="117"/>
      <c r="J39" s="117"/>
      <c r="K39" s="117"/>
      <c r="L39" s="198"/>
      <c r="M39" s="199"/>
      <c r="N39" s="199"/>
      <c r="O39" s="200"/>
      <c r="P39" s="198"/>
      <c r="Q39" s="199"/>
      <c r="R39" s="199"/>
      <c r="S39" s="199"/>
      <c r="T39" s="199"/>
      <c r="U39" s="199"/>
      <c r="V39" s="199"/>
      <c r="W39" s="200"/>
      <c r="X39" s="197"/>
      <c r="Y39" s="197"/>
      <c r="Z39" s="197"/>
      <c r="AA39" s="116"/>
      <c r="AB39" s="86"/>
      <c r="AC39" s="62"/>
      <c r="AD39" s="75"/>
    </row>
    <row r="40" spans="1:30" s="17" customFormat="1" ht="18" thickBot="1" x14ac:dyDescent="0.35">
      <c r="A40" s="118"/>
      <c r="B40" s="119"/>
      <c r="C40" s="128" t="s">
        <v>22</v>
      </c>
      <c r="D40" s="184">
        <f>D36</f>
        <v>64</v>
      </c>
      <c r="E40" s="185">
        <f>E36</f>
        <v>96</v>
      </c>
      <c r="F40" s="186" t="s">
        <v>20</v>
      </c>
      <c r="G40" s="187" t="s">
        <v>20</v>
      </c>
      <c r="H40" s="188">
        <f>H36</f>
        <v>52</v>
      </c>
      <c r="I40" s="185">
        <f>I36</f>
        <v>60</v>
      </c>
      <c r="J40" s="186" t="s">
        <v>20</v>
      </c>
      <c r="K40" s="189" t="s">
        <v>20</v>
      </c>
      <c r="L40" s="190">
        <f>L36</f>
        <v>0</v>
      </c>
      <c r="M40" s="191">
        <f>M36</f>
        <v>0</v>
      </c>
      <c r="N40" s="192" t="s">
        <v>20</v>
      </c>
      <c r="O40" s="193" t="s">
        <v>20</v>
      </c>
      <c r="P40" s="190" t="e">
        <f>P36+#REF!</f>
        <v>#REF!</v>
      </c>
      <c r="Q40" s="191" t="e">
        <f>Q36+#REF!</f>
        <v>#REF!</v>
      </c>
      <c r="R40" s="192" t="s">
        <v>20</v>
      </c>
      <c r="S40" s="192" t="s">
        <v>20</v>
      </c>
      <c r="T40" s="191" t="e">
        <f>T36+#REF!</f>
        <v>#REF!</v>
      </c>
      <c r="U40" s="191" t="e">
        <f>U36+#REF!</f>
        <v>#REF!</v>
      </c>
      <c r="V40" s="192" t="s">
        <v>20</v>
      </c>
      <c r="W40" s="192" t="s">
        <v>20</v>
      </c>
      <c r="X40" s="185">
        <f>IF(D40+H40+L40=0,"",D40+H40+L40)</f>
        <v>116</v>
      </c>
      <c r="Y40" s="185">
        <f>IF(E40+I40+M40=0,"",E40+I40+M40)</f>
        <v>156</v>
      </c>
      <c r="Z40" s="186" t="s">
        <v>20</v>
      </c>
      <c r="AA40" s="120" t="s">
        <v>20</v>
      </c>
      <c r="AB40" s="75"/>
      <c r="AC40" s="62"/>
      <c r="AD40" s="75"/>
    </row>
    <row r="41" spans="1:30" ht="17.25" thickTop="1" thickBot="1" x14ac:dyDescent="0.3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230"/>
      <c r="R41" s="230"/>
      <c r="S41" s="230"/>
      <c r="T41" s="230"/>
      <c r="U41" s="230"/>
      <c r="V41" s="230"/>
      <c r="W41" s="231"/>
      <c r="X41" s="121"/>
      <c r="Y41" s="122"/>
      <c r="Z41" s="122"/>
      <c r="AA41" s="123"/>
      <c r="AB41" s="99"/>
      <c r="AC41" s="62"/>
      <c r="AD41" s="75"/>
    </row>
    <row r="42" spans="1:30" s="47" customFormat="1" ht="15.75" customHeight="1" thickTop="1" x14ac:dyDescent="0.3">
      <c r="A42" s="100"/>
      <c r="B42" s="125"/>
      <c r="C42" s="129" t="s">
        <v>53</v>
      </c>
      <c r="D42" s="220"/>
      <c r="E42" s="220"/>
      <c r="F42" s="220"/>
      <c r="G42" s="220"/>
      <c r="H42" s="220"/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1"/>
      <c r="AD42" s="222"/>
    </row>
    <row r="43" spans="1:30" s="44" customFormat="1" ht="30" customHeight="1" x14ac:dyDescent="0.25">
      <c r="A43" s="124" t="s">
        <v>104</v>
      </c>
      <c r="B43" s="130" t="s">
        <v>54</v>
      </c>
      <c r="C43" s="145" t="s">
        <v>111</v>
      </c>
      <c r="D43" s="148"/>
      <c r="E43" s="132"/>
      <c r="F43" s="132"/>
      <c r="G43" s="132"/>
      <c r="H43" s="132"/>
      <c r="I43" s="132"/>
      <c r="J43" s="132"/>
      <c r="K43" s="132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86"/>
      <c r="Y43" s="86"/>
      <c r="Z43" s="86"/>
      <c r="AA43" s="86"/>
      <c r="AB43" s="75" t="s">
        <v>74</v>
      </c>
      <c r="AC43" s="62" t="s">
        <v>55</v>
      </c>
      <c r="AD43" s="86"/>
    </row>
    <row r="44" spans="1:30" s="44" customFormat="1" ht="30" customHeight="1" x14ac:dyDescent="0.25">
      <c r="A44" s="124" t="s">
        <v>105</v>
      </c>
      <c r="B44" s="131" t="s">
        <v>54</v>
      </c>
      <c r="C44" s="145" t="s">
        <v>103</v>
      </c>
      <c r="D44" s="148"/>
      <c r="E44" s="132"/>
      <c r="F44" s="132"/>
      <c r="G44" s="132"/>
      <c r="H44" s="132"/>
      <c r="I44" s="132"/>
      <c r="J44" s="132"/>
      <c r="K44" s="132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86"/>
      <c r="Y44" s="86"/>
      <c r="Z44" s="86"/>
      <c r="AA44" s="86"/>
      <c r="AB44" s="75" t="s">
        <v>74</v>
      </c>
      <c r="AC44" s="62" t="s">
        <v>59</v>
      </c>
      <c r="AD44" s="86"/>
    </row>
    <row r="45" spans="1:30" s="44" customFormat="1" ht="30" customHeight="1" x14ac:dyDescent="0.25">
      <c r="A45" s="64"/>
      <c r="B45" s="130"/>
      <c r="C45" s="146"/>
      <c r="D45" s="149"/>
      <c r="E45" s="133"/>
      <c r="F45" s="133"/>
      <c r="G45" s="133"/>
      <c r="H45" s="133"/>
      <c r="I45" s="133"/>
      <c r="J45" s="133"/>
      <c r="K45" s="133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6"/>
      <c r="Y45" s="46"/>
      <c r="Z45" s="46"/>
      <c r="AA45" s="46"/>
      <c r="AB45" s="41"/>
      <c r="AC45" s="60"/>
      <c r="AD45" s="53"/>
    </row>
    <row r="46" spans="1:30" s="44" customFormat="1" ht="30" customHeight="1" x14ac:dyDescent="0.25">
      <c r="A46" s="134"/>
      <c r="B46" s="131"/>
      <c r="C46" s="147"/>
      <c r="D46" s="43"/>
      <c r="E46" s="42"/>
      <c r="F46" s="135"/>
      <c r="G46" s="135"/>
      <c r="H46" s="135"/>
      <c r="I46" s="42"/>
      <c r="J46" s="135"/>
      <c r="K46" s="135"/>
      <c r="L46" s="135"/>
      <c r="M46" s="42"/>
      <c r="N46" s="135"/>
      <c r="O46" s="135"/>
      <c r="P46" s="135"/>
      <c r="Q46" s="42"/>
      <c r="R46" s="135"/>
      <c r="S46" s="135"/>
      <c r="T46" s="135"/>
      <c r="U46" s="42"/>
      <c r="V46" s="135"/>
      <c r="W46" s="135"/>
      <c r="X46" s="46"/>
      <c r="Y46" s="46"/>
      <c r="Z46" s="46"/>
      <c r="AA46" s="46"/>
      <c r="AB46" s="41"/>
      <c r="AC46" s="60"/>
      <c r="AD46" s="54"/>
    </row>
    <row r="47" spans="1:30" ht="9.9499999999999993" customHeight="1" x14ac:dyDescent="0.25">
      <c r="A47" s="232"/>
      <c r="B47" s="233"/>
      <c r="C47" s="233"/>
      <c r="D47" s="233"/>
      <c r="E47" s="233"/>
      <c r="F47" s="233"/>
      <c r="G47" s="233"/>
      <c r="H47" s="233"/>
      <c r="I47" s="233"/>
      <c r="J47" s="233"/>
      <c r="K47" s="233"/>
      <c r="L47" s="233"/>
      <c r="M47" s="233"/>
      <c r="N47" s="233"/>
      <c r="O47" s="233"/>
      <c r="P47" s="233"/>
      <c r="Q47" s="233"/>
      <c r="R47" s="233"/>
      <c r="S47" s="233"/>
      <c r="T47" s="233"/>
      <c r="U47" s="233"/>
      <c r="V47" s="233"/>
      <c r="W47" s="234"/>
      <c r="X47" s="18"/>
      <c r="Y47" s="19"/>
      <c r="Z47" s="19"/>
      <c r="AA47" s="19"/>
      <c r="AB47" s="32"/>
      <c r="AC47" s="40"/>
      <c r="AD47" s="54"/>
    </row>
    <row r="48" spans="1:30" ht="15.75" customHeight="1" x14ac:dyDescent="0.25">
      <c r="A48" s="235" t="s">
        <v>23</v>
      </c>
      <c r="B48" s="236"/>
      <c r="C48" s="236"/>
      <c r="D48" s="236"/>
      <c r="E48" s="236"/>
      <c r="F48" s="236"/>
      <c r="G48" s="236"/>
      <c r="H48" s="236"/>
      <c r="I48" s="236"/>
      <c r="J48" s="236"/>
      <c r="K48" s="236"/>
      <c r="L48" s="236"/>
      <c r="M48" s="236"/>
      <c r="N48" s="236"/>
      <c r="O48" s="236"/>
      <c r="P48" s="236"/>
      <c r="Q48" s="236"/>
      <c r="R48" s="236"/>
      <c r="S48" s="236"/>
      <c r="T48" s="236"/>
      <c r="U48" s="236"/>
      <c r="V48" s="236"/>
      <c r="W48" s="236"/>
      <c r="X48" s="18"/>
      <c r="Y48" s="19"/>
      <c r="Z48" s="19"/>
      <c r="AA48" s="19"/>
      <c r="AB48" s="32"/>
      <c r="AC48" s="40"/>
      <c r="AD48" s="54"/>
    </row>
    <row r="49" spans="1:30" ht="15.75" customHeight="1" x14ac:dyDescent="0.25">
      <c r="A49" s="20"/>
      <c r="B49" s="21"/>
      <c r="C49" s="22" t="s">
        <v>24</v>
      </c>
      <c r="D49" s="23"/>
      <c r="E49" s="24"/>
      <c r="F49" s="16"/>
      <c r="G49" s="25">
        <f>COUNTIF(G11:G37,"A")</f>
        <v>0</v>
      </c>
      <c r="H49" s="23"/>
      <c r="I49" s="24"/>
      <c r="J49" s="16"/>
      <c r="K49" s="25">
        <f>COUNTIF(K11:K37,"A")</f>
        <v>0</v>
      </c>
      <c r="L49" s="23"/>
      <c r="M49" s="24"/>
      <c r="N49" s="16"/>
      <c r="O49" s="25">
        <f>COUNTIF(O11:O37,"A")</f>
        <v>0</v>
      </c>
      <c r="P49" s="23"/>
      <c r="Q49" s="24"/>
      <c r="R49" s="16"/>
      <c r="S49" s="25">
        <f>COUNTIF(S11:S37,"A")</f>
        <v>0</v>
      </c>
      <c r="T49" s="23"/>
      <c r="U49" s="24"/>
      <c r="V49" s="16"/>
      <c r="W49" s="23">
        <f>COUNTIF(W11:W37,"A")</f>
        <v>0</v>
      </c>
      <c r="X49" s="18"/>
      <c r="Y49" s="19"/>
      <c r="Z49" s="26"/>
      <c r="AA49" s="48">
        <f t="shared" ref="AA49:AA58" si="8">SUM(D49:W49)</f>
        <v>0</v>
      </c>
      <c r="AB49" s="32"/>
      <c r="AC49" s="40"/>
      <c r="AD49" s="54"/>
    </row>
    <row r="50" spans="1:30" ht="15.75" customHeight="1" x14ac:dyDescent="0.25">
      <c r="A50" s="20"/>
      <c r="B50" s="21"/>
      <c r="C50" s="22" t="s">
        <v>25</v>
      </c>
      <c r="D50" s="23"/>
      <c r="E50" s="24"/>
      <c r="F50" s="16"/>
      <c r="G50" s="25">
        <f>COUNTIF(G11:G37,"B")</f>
        <v>0</v>
      </c>
      <c r="H50" s="23"/>
      <c r="I50" s="24"/>
      <c r="J50" s="16"/>
      <c r="K50" s="25">
        <f>COUNTIF(K11:K37,"B")</f>
        <v>0</v>
      </c>
      <c r="L50" s="23"/>
      <c r="M50" s="24"/>
      <c r="N50" s="16"/>
      <c r="O50" s="25">
        <f>COUNTIF(O11:O37,"B")</f>
        <v>0</v>
      </c>
      <c r="P50" s="23"/>
      <c r="Q50" s="24"/>
      <c r="R50" s="16"/>
      <c r="S50" s="25">
        <f>COUNTIF(S11:S37,"B")</f>
        <v>0</v>
      </c>
      <c r="T50" s="23"/>
      <c r="U50" s="24"/>
      <c r="V50" s="16"/>
      <c r="W50" s="23">
        <f>COUNTIF(W11:W37,"B")</f>
        <v>0</v>
      </c>
      <c r="X50" s="18"/>
      <c r="Y50" s="19"/>
      <c r="Z50" s="26"/>
      <c r="AA50" s="48">
        <f t="shared" si="8"/>
        <v>0</v>
      </c>
      <c r="AB50" s="32"/>
      <c r="AC50" s="40"/>
      <c r="AD50" s="54"/>
    </row>
    <row r="51" spans="1:30" ht="15.75" customHeight="1" x14ac:dyDescent="0.25">
      <c r="A51" s="20"/>
      <c r="B51" s="21"/>
      <c r="C51" s="22" t="s">
        <v>40</v>
      </c>
      <c r="D51" s="23"/>
      <c r="E51" s="24"/>
      <c r="F51" s="16"/>
      <c r="G51" s="25">
        <f>COUNTIF(G11:G37,"ÉÉ")</f>
        <v>1</v>
      </c>
      <c r="H51" s="23"/>
      <c r="I51" s="24"/>
      <c r="J51" s="16"/>
      <c r="K51" s="25">
        <f>COUNTIF(K11:K37,"ÉÉ")</f>
        <v>4</v>
      </c>
      <c r="L51" s="23"/>
      <c r="M51" s="24"/>
      <c r="N51" s="16"/>
      <c r="O51" s="25">
        <f>COUNTIF(O11:O37,"F")</f>
        <v>0</v>
      </c>
      <c r="P51" s="23"/>
      <c r="Q51" s="24"/>
      <c r="R51" s="16"/>
      <c r="S51" s="25">
        <f>COUNTIF(S11:S37,"F")</f>
        <v>0</v>
      </c>
      <c r="T51" s="23"/>
      <c r="U51" s="24"/>
      <c r="V51" s="16"/>
      <c r="W51" s="23">
        <f>COUNTIF(W11:W37,"F")</f>
        <v>0</v>
      </c>
      <c r="X51" s="18"/>
      <c r="Y51" s="19"/>
      <c r="Z51" s="26"/>
      <c r="AA51" s="48">
        <f t="shared" si="8"/>
        <v>5</v>
      </c>
      <c r="AB51" s="32"/>
      <c r="AC51" s="40"/>
      <c r="AD51" s="54"/>
    </row>
    <row r="52" spans="1:30" ht="15.75" customHeight="1" x14ac:dyDescent="0.25">
      <c r="A52" s="20"/>
      <c r="B52" s="21"/>
      <c r="C52" s="22" t="s">
        <v>41</v>
      </c>
      <c r="D52" s="23"/>
      <c r="E52" s="24"/>
      <c r="F52" s="16"/>
      <c r="G52" s="25">
        <f>COUNTIF(G11:G37,"F(z)")</f>
        <v>0</v>
      </c>
      <c r="H52" s="23"/>
      <c r="I52" s="24"/>
      <c r="J52" s="16"/>
      <c r="K52" s="25">
        <f>COUNTIF(K11:K37,"F(z)")</f>
        <v>0</v>
      </c>
      <c r="L52" s="23"/>
      <c r="M52" s="24"/>
      <c r="N52" s="16"/>
      <c r="O52" s="25">
        <f>COUNTIF(O11:O37,"F(z)")</f>
        <v>0</v>
      </c>
      <c r="P52" s="23"/>
      <c r="Q52" s="24"/>
      <c r="R52" s="16"/>
      <c r="S52" s="25">
        <f>COUNTIF(S11:S37,"F(z)")</f>
        <v>0</v>
      </c>
      <c r="T52" s="23"/>
      <c r="U52" s="24"/>
      <c r="V52" s="16"/>
      <c r="W52" s="23">
        <f>COUNTIF(W11:W37,"F(z)")</f>
        <v>0</v>
      </c>
      <c r="X52" s="18"/>
      <c r="Y52" s="19"/>
      <c r="Z52" s="26"/>
      <c r="AA52" s="48">
        <f t="shared" si="8"/>
        <v>0</v>
      </c>
      <c r="AB52" s="32"/>
      <c r="AC52" s="40"/>
      <c r="AD52" s="54"/>
    </row>
    <row r="53" spans="1:30" ht="15.75" customHeight="1" x14ac:dyDescent="0.25">
      <c r="A53" s="20"/>
      <c r="B53" s="21"/>
      <c r="C53" s="22" t="s">
        <v>26</v>
      </c>
      <c r="D53" s="23"/>
      <c r="E53" s="24"/>
      <c r="F53" s="16"/>
      <c r="G53" s="25">
        <f>COUNTIF(G11:G37,"GY")</f>
        <v>4</v>
      </c>
      <c r="H53" s="23"/>
      <c r="I53" s="24"/>
      <c r="J53" s="16"/>
      <c r="K53" s="25">
        <f>COUNTIF(K11:K37,"GY")</f>
        <v>4</v>
      </c>
      <c r="L53" s="23"/>
      <c r="M53" s="24"/>
      <c r="N53" s="16"/>
      <c r="O53" s="25">
        <f>COUNTIF(O11:O37,"G")</f>
        <v>0</v>
      </c>
      <c r="P53" s="23"/>
      <c r="Q53" s="24"/>
      <c r="R53" s="16"/>
      <c r="S53" s="25">
        <f>COUNTIF(S11:S37,"G")</f>
        <v>0</v>
      </c>
      <c r="T53" s="23"/>
      <c r="U53" s="24"/>
      <c r="V53" s="16"/>
      <c r="W53" s="23">
        <f>COUNTIF(W11:W37,"G")</f>
        <v>0</v>
      </c>
      <c r="X53" s="18"/>
      <c r="Y53" s="19"/>
      <c r="Z53" s="26"/>
      <c r="AA53" s="48">
        <f t="shared" si="8"/>
        <v>8</v>
      </c>
      <c r="AB53" s="32"/>
      <c r="AC53" s="40"/>
      <c r="AD53" s="54"/>
    </row>
    <row r="54" spans="1:30" ht="15.75" customHeight="1" x14ac:dyDescent="0.25">
      <c r="A54" s="20"/>
      <c r="B54" s="21"/>
      <c r="C54" s="22" t="s">
        <v>27</v>
      </c>
      <c r="D54" s="23"/>
      <c r="E54" s="24"/>
      <c r="F54" s="16"/>
      <c r="G54" s="25">
        <f>COUNTIF(G11:G37,"GY(Z)")</f>
        <v>1</v>
      </c>
      <c r="H54" s="23"/>
      <c r="I54" s="24"/>
      <c r="J54" s="16"/>
      <c r="K54" s="25">
        <f>COUNTIF(K11:K37,"GY(Z)")</f>
        <v>1</v>
      </c>
      <c r="L54" s="23"/>
      <c r="M54" s="24"/>
      <c r="N54" s="16"/>
      <c r="O54" s="25">
        <f>COUNTIF(O11:O37,"G(Z)")</f>
        <v>0</v>
      </c>
      <c r="P54" s="23"/>
      <c r="Q54" s="24"/>
      <c r="R54" s="16"/>
      <c r="S54" s="25">
        <f>COUNTIF(S11:S37,"G(Z)")</f>
        <v>0</v>
      </c>
      <c r="T54" s="23"/>
      <c r="U54" s="24"/>
      <c r="V54" s="16"/>
      <c r="W54" s="23">
        <f>COUNTIF(W11:W37,"G(Z)")</f>
        <v>0</v>
      </c>
      <c r="X54" s="18"/>
      <c r="Y54" s="19"/>
      <c r="Z54" s="26"/>
      <c r="AA54" s="48">
        <f t="shared" si="8"/>
        <v>2</v>
      </c>
      <c r="AB54" s="32"/>
      <c r="AC54" s="40"/>
      <c r="AD54" s="54"/>
    </row>
    <row r="55" spans="1:30" ht="15.75" customHeight="1" x14ac:dyDescent="0.25">
      <c r="A55" s="20"/>
      <c r="B55" s="21"/>
      <c r="C55" s="22" t="s">
        <v>28</v>
      </c>
      <c r="D55" s="23"/>
      <c r="E55" s="24"/>
      <c r="F55" s="16"/>
      <c r="G55" s="25">
        <f>COUNTIF(G11:G47,"k")</f>
        <v>3</v>
      </c>
      <c r="H55" s="23"/>
      <c r="I55" s="24"/>
      <c r="J55" s="16"/>
      <c r="K55" s="25">
        <f>COUNTIF(K11:K47,"k")</f>
        <v>0</v>
      </c>
      <c r="L55" s="23"/>
      <c r="M55" s="24"/>
      <c r="N55" s="16"/>
      <c r="O55" s="25">
        <f>COUNTIF(O13:O37,"v")</f>
        <v>0</v>
      </c>
      <c r="P55" s="23"/>
      <c r="Q55" s="24"/>
      <c r="R55" s="16"/>
      <c r="S55" s="25">
        <f>COUNTIF(S13:S37,"v")</f>
        <v>0</v>
      </c>
      <c r="T55" s="23"/>
      <c r="U55" s="24"/>
      <c r="V55" s="16"/>
      <c r="W55" s="23">
        <f>COUNTIF(W13:W37,"v")</f>
        <v>0</v>
      </c>
      <c r="X55" s="18"/>
      <c r="Y55" s="19"/>
      <c r="Z55" s="26"/>
      <c r="AA55" s="48">
        <f t="shared" si="8"/>
        <v>3</v>
      </c>
      <c r="AB55" s="32"/>
      <c r="AC55" s="40"/>
      <c r="AD55" s="54"/>
    </row>
    <row r="56" spans="1:30" ht="15.75" customHeight="1" x14ac:dyDescent="0.25">
      <c r="A56" s="20"/>
      <c r="B56" s="21"/>
      <c r="C56" s="22" t="s">
        <v>29</v>
      </c>
      <c r="D56" s="23"/>
      <c r="E56" s="24"/>
      <c r="F56" s="16"/>
      <c r="G56" s="25">
        <f>COUNTIF(G11:G37,"k(Z)")</f>
        <v>1</v>
      </c>
      <c r="H56" s="23"/>
      <c r="I56" s="24"/>
      <c r="J56" s="16"/>
      <c r="K56" s="25">
        <f>COUNTIF(K11:K37,"K(Z)")</f>
        <v>0</v>
      </c>
      <c r="L56" s="23"/>
      <c r="M56" s="24"/>
      <c r="N56" s="16"/>
      <c r="O56" s="25">
        <f>COUNTIF(O11:O37,"V(Z)")</f>
        <v>0</v>
      </c>
      <c r="P56" s="23"/>
      <c r="Q56" s="24"/>
      <c r="R56" s="16"/>
      <c r="S56" s="25">
        <f>COUNTIF(S11:S37,"V(Z)")</f>
        <v>0</v>
      </c>
      <c r="T56" s="23"/>
      <c r="U56" s="24"/>
      <c r="V56" s="16"/>
      <c r="W56" s="23">
        <f>COUNTIF(W11:W37,"V(Z)")</f>
        <v>0</v>
      </c>
      <c r="X56" s="18"/>
      <c r="Y56" s="19"/>
      <c r="Z56" s="26"/>
      <c r="AA56" s="48">
        <f t="shared" si="8"/>
        <v>1</v>
      </c>
      <c r="AB56" s="32"/>
      <c r="AC56" s="40"/>
      <c r="AD56" s="54"/>
    </row>
    <row r="57" spans="1:30" ht="15.75" customHeight="1" x14ac:dyDescent="0.25">
      <c r="A57" s="20"/>
      <c r="B57" s="21"/>
      <c r="C57" s="22" t="s">
        <v>30</v>
      </c>
      <c r="D57" s="23"/>
      <c r="E57" s="24"/>
      <c r="F57" s="16"/>
      <c r="G57" s="25">
        <f>COUNTIF(G11:G37,"AV")</f>
        <v>0</v>
      </c>
      <c r="H57" s="23"/>
      <c r="I57" s="24"/>
      <c r="J57" s="16"/>
      <c r="K57" s="25">
        <f>COUNTIF(K11:K37,"AV")</f>
        <v>0</v>
      </c>
      <c r="L57" s="23"/>
      <c r="M57" s="24"/>
      <c r="N57" s="16"/>
      <c r="O57" s="25">
        <f>COUNTIF(O11:O37,"AV")</f>
        <v>0</v>
      </c>
      <c r="P57" s="23"/>
      <c r="Q57" s="24"/>
      <c r="R57" s="16"/>
      <c r="S57" s="25">
        <f>COUNTIF(S11:S37,"AV")</f>
        <v>0</v>
      </c>
      <c r="T57" s="23"/>
      <c r="U57" s="24"/>
      <c r="V57" s="16"/>
      <c r="W57" s="23">
        <f>COUNTIF(W11:W37,"AV")</f>
        <v>0</v>
      </c>
      <c r="X57" s="18"/>
      <c r="Y57" s="19"/>
      <c r="Z57" s="26"/>
      <c r="AA57" s="48">
        <f t="shared" si="8"/>
        <v>0</v>
      </c>
      <c r="AB57" s="32"/>
      <c r="AC57" s="40"/>
      <c r="AD57" s="54"/>
    </row>
    <row r="58" spans="1:30" ht="15.75" customHeight="1" x14ac:dyDescent="0.25">
      <c r="A58" s="20"/>
      <c r="B58" s="21"/>
      <c r="C58" s="22" t="s">
        <v>31</v>
      </c>
      <c r="D58" s="23"/>
      <c r="E58" s="24"/>
      <c r="F58" s="16"/>
      <c r="G58" s="25">
        <f>COUNTIF(G11:G37,"KO")</f>
        <v>0</v>
      </c>
      <c r="H58" s="23"/>
      <c r="I58" s="24"/>
      <c r="J58" s="16"/>
      <c r="K58" s="25">
        <f>COUNTIF(K11:K37,"KO")</f>
        <v>0</v>
      </c>
      <c r="L58" s="23"/>
      <c r="M58" s="24"/>
      <c r="N58" s="16"/>
      <c r="O58" s="25">
        <f>COUNTIF(O11:O37,"KO")</f>
        <v>0</v>
      </c>
      <c r="P58" s="23"/>
      <c r="Q58" s="24"/>
      <c r="R58" s="16"/>
      <c r="S58" s="25">
        <f>COUNTIF(S11:S37,"KO")</f>
        <v>0</v>
      </c>
      <c r="T58" s="23"/>
      <c r="U58" s="24"/>
      <c r="V58" s="16"/>
      <c r="W58" s="23">
        <f>COUNTIF(W11:W37,"KO")</f>
        <v>0</v>
      </c>
      <c r="X58" s="18"/>
      <c r="Y58" s="19"/>
      <c r="Z58" s="26"/>
      <c r="AA58" s="48">
        <f t="shared" si="8"/>
        <v>0</v>
      </c>
      <c r="AB58" s="32"/>
      <c r="AC58" s="40"/>
      <c r="AD58" s="54"/>
    </row>
    <row r="59" spans="1:30" ht="15.75" customHeight="1" x14ac:dyDescent="0.25">
      <c r="A59" s="20"/>
      <c r="B59" s="27"/>
      <c r="C59" s="28" t="s">
        <v>36</v>
      </c>
      <c r="D59" s="29"/>
      <c r="E59" s="19"/>
      <c r="F59" s="26"/>
      <c r="G59" s="25">
        <f>COUNTIF(G11:G37,"Z")</f>
        <v>0</v>
      </c>
      <c r="H59" s="29"/>
      <c r="I59" s="19"/>
      <c r="J59" s="26"/>
      <c r="K59" s="25">
        <v>0</v>
      </c>
      <c r="L59" s="29"/>
      <c r="M59" s="19"/>
      <c r="N59" s="26"/>
      <c r="O59" s="25">
        <f>COUNTIF(O11:O37,"Z")</f>
        <v>0</v>
      </c>
      <c r="P59" s="29"/>
      <c r="Q59" s="19"/>
      <c r="R59" s="26"/>
      <c r="S59" s="25">
        <f>COUNTIF(S11:S37,"Z")</f>
        <v>0</v>
      </c>
      <c r="T59" s="29"/>
      <c r="U59" s="19"/>
      <c r="V59" s="26"/>
      <c r="W59" s="23">
        <f>COUNTIF(W11:W37,"Z")</f>
        <v>0</v>
      </c>
      <c r="X59" s="18"/>
      <c r="Y59" s="19"/>
      <c r="Z59" s="26"/>
      <c r="AA59" s="48">
        <v>0</v>
      </c>
      <c r="AB59" s="32"/>
      <c r="AC59" s="40"/>
      <c r="AD59" s="54"/>
    </row>
    <row r="60" spans="1:30" ht="15.75" customHeight="1" x14ac:dyDescent="0.25">
      <c r="A60" s="237" t="s">
        <v>32</v>
      </c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M60" s="238"/>
      <c r="N60" s="238"/>
      <c r="O60" s="238"/>
      <c r="P60" s="238"/>
      <c r="Q60" s="238"/>
      <c r="R60" s="238"/>
      <c r="S60" s="238"/>
      <c r="T60" s="238"/>
      <c r="U60" s="238"/>
      <c r="V60" s="238"/>
      <c r="W60" s="239"/>
      <c r="X60" s="250" t="s">
        <v>33</v>
      </c>
      <c r="Y60" s="251"/>
      <c r="Z60" s="252"/>
      <c r="AA60" s="48">
        <f>SUM(AA49:AA59)</f>
        <v>19</v>
      </c>
      <c r="AB60" s="32"/>
      <c r="AC60" s="40"/>
      <c r="AD60" s="54"/>
    </row>
    <row r="61" spans="1:30" ht="15.75" customHeight="1" x14ac:dyDescent="0.25">
      <c r="A61" s="240"/>
      <c r="B61" s="241"/>
      <c r="C61" s="241"/>
      <c r="D61" s="241"/>
      <c r="E61" s="241"/>
      <c r="F61" s="241"/>
      <c r="G61" s="241"/>
      <c r="H61" s="241"/>
      <c r="I61" s="241"/>
      <c r="J61" s="241"/>
      <c r="K61" s="241"/>
      <c r="L61" s="241"/>
      <c r="M61" s="241"/>
      <c r="N61" s="241"/>
      <c r="O61" s="241"/>
      <c r="P61" s="241"/>
      <c r="Q61" s="241"/>
      <c r="R61" s="241"/>
      <c r="S61" s="241"/>
      <c r="T61" s="241"/>
      <c r="U61" s="241"/>
      <c r="V61" s="241"/>
      <c r="W61" s="242"/>
      <c r="X61" s="30"/>
      <c r="Y61" s="5"/>
      <c r="Z61" s="5"/>
      <c r="AA61" s="49"/>
      <c r="AB61" s="32"/>
      <c r="AC61" s="40"/>
      <c r="AD61" s="54"/>
    </row>
    <row r="62" spans="1:30" ht="15.75" customHeight="1" x14ac:dyDescent="0.25">
      <c r="A62" s="240"/>
      <c r="B62" s="241"/>
      <c r="C62" s="241"/>
      <c r="D62" s="241"/>
      <c r="E62" s="241"/>
      <c r="F62" s="241"/>
      <c r="G62" s="241"/>
      <c r="H62" s="241"/>
      <c r="I62" s="241"/>
      <c r="J62" s="241"/>
      <c r="K62" s="241"/>
      <c r="L62" s="241"/>
      <c r="M62" s="241"/>
      <c r="N62" s="241"/>
      <c r="O62" s="241"/>
      <c r="P62" s="241"/>
      <c r="Q62" s="241"/>
      <c r="R62" s="241"/>
      <c r="S62" s="241"/>
      <c r="T62" s="241"/>
      <c r="U62" s="241"/>
      <c r="V62" s="241"/>
      <c r="W62" s="242"/>
      <c r="X62" s="30"/>
      <c r="Y62" s="5"/>
      <c r="Z62" s="5"/>
      <c r="AA62" s="5"/>
      <c r="AB62" s="32"/>
      <c r="AC62" s="40"/>
      <c r="AD62" s="54"/>
    </row>
    <row r="63" spans="1:30" ht="15.75" customHeight="1" thickBot="1" x14ac:dyDescent="0.3">
      <c r="A63" s="226"/>
      <c r="B63" s="227"/>
      <c r="C63" s="227"/>
      <c r="D63" s="227"/>
      <c r="E63" s="227"/>
      <c r="F63" s="227"/>
      <c r="G63" s="227"/>
      <c r="H63" s="227"/>
      <c r="I63" s="227"/>
      <c r="J63" s="227"/>
      <c r="K63" s="227"/>
      <c r="L63" s="227"/>
      <c r="M63" s="227"/>
      <c r="N63" s="227"/>
      <c r="O63" s="227"/>
      <c r="P63" s="227"/>
      <c r="Q63" s="227"/>
      <c r="R63" s="227"/>
      <c r="S63" s="227"/>
      <c r="T63" s="227"/>
      <c r="U63" s="227"/>
      <c r="V63" s="227"/>
      <c r="W63" s="228"/>
      <c r="X63" s="31"/>
      <c r="Y63" s="7"/>
      <c r="Z63" s="7"/>
      <c r="AA63" s="7"/>
      <c r="AB63" s="32"/>
      <c r="AC63" s="40"/>
      <c r="AD63" s="55"/>
    </row>
    <row r="64" spans="1:30" ht="15.75" customHeight="1" thickTop="1" x14ac:dyDescent="0.25">
      <c r="B64" s="4"/>
      <c r="C64" s="4"/>
      <c r="AD64" s="54"/>
    </row>
    <row r="65" spans="2:30" ht="15.75" customHeight="1" x14ac:dyDescent="0.25">
      <c r="B65" s="4"/>
      <c r="C65" s="4"/>
      <c r="AD65" s="56"/>
    </row>
    <row r="66" spans="2:30" ht="15.75" customHeight="1" x14ac:dyDescent="0.25">
      <c r="B66" s="4"/>
      <c r="C66" s="4"/>
      <c r="AD66" s="57"/>
    </row>
    <row r="67" spans="2:30" ht="15.75" customHeight="1" x14ac:dyDescent="0.25">
      <c r="B67" s="4"/>
      <c r="C67" s="4"/>
      <c r="AD67" s="58"/>
    </row>
  </sheetData>
  <sheetProtection selectLockedCells="1"/>
  <protectedRanges>
    <protectedRange sqref="C48" name="Tartomány4"/>
    <protectedRange sqref="C59" name="Tartomány4_1"/>
    <protectedRange sqref="C30:C31" name="Tartomány1_2_1_2"/>
  </protectedRanges>
  <mergeCells count="39">
    <mergeCell ref="A1:W1"/>
    <mergeCell ref="A2:W2"/>
    <mergeCell ref="A4:W4"/>
    <mergeCell ref="A5:W5"/>
    <mergeCell ref="A6:A9"/>
    <mergeCell ref="B6:B9"/>
    <mergeCell ref="C6:C9"/>
    <mergeCell ref="D6:W6"/>
    <mergeCell ref="F8:F9"/>
    <mergeCell ref="G8:G9"/>
    <mergeCell ref="S8:S9"/>
    <mergeCell ref="J8:J9"/>
    <mergeCell ref="K8:K9"/>
    <mergeCell ref="L7:O7"/>
    <mergeCell ref="P7:S7"/>
    <mergeCell ref="D7:G7"/>
    <mergeCell ref="D42:AD42"/>
    <mergeCell ref="AD6:AD9"/>
    <mergeCell ref="A63:W63"/>
    <mergeCell ref="A41:W41"/>
    <mergeCell ref="A47:W47"/>
    <mergeCell ref="A48:W48"/>
    <mergeCell ref="A60:W60"/>
    <mergeCell ref="A61:W61"/>
    <mergeCell ref="X6:AA7"/>
    <mergeCell ref="T7:W7"/>
    <mergeCell ref="AB6:AB9"/>
    <mergeCell ref="AC6:AC9"/>
    <mergeCell ref="A62:W62"/>
    <mergeCell ref="X60:Z60"/>
    <mergeCell ref="V8:V9"/>
    <mergeCell ref="W8:W9"/>
    <mergeCell ref="H7:K7"/>
    <mergeCell ref="Z8:Z9"/>
    <mergeCell ref="AA8:AA9"/>
    <mergeCell ref="D10:W10"/>
    <mergeCell ref="N8:N9"/>
    <mergeCell ref="O8:O9"/>
    <mergeCell ref="R8:R9"/>
  </mergeCells>
  <pageMargins left="0.23622047244094491" right="0.23622047244094491" top="0.55118110236220474" bottom="0.55118110236220474" header="0.31496062992125984" footer="0.31496062992125984"/>
  <pageSetup paperSize="8" scale="51" orientation="landscape" r:id="rId1"/>
  <headerFooter alignWithMargins="0">
    <oddFooter>&amp;R&amp;Z&amp;F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Tűzvédelmimérnöki MSc</vt:lpstr>
      <vt:lpstr>'Tűzvédelmimérnöki MSc'!_Hlk80561143</vt:lpstr>
      <vt:lpstr>'Tűzvédelmimérnöki MSc'!Nyomtatási_terület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Mikóczi Márta</dc:creator>
  <cp:lastModifiedBy>Krizsán Zoltán</cp:lastModifiedBy>
  <cp:lastPrinted>2025-09-02T10:04:08Z</cp:lastPrinted>
  <dcterms:created xsi:type="dcterms:W3CDTF">2021-01-28T08:42:31Z</dcterms:created>
  <dcterms:modified xsi:type="dcterms:W3CDTF">2025-10-07T08:53:10Z</dcterms:modified>
</cp:coreProperties>
</file>